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ell-i7-02\Documents\CBVD\Portal da Transparência\2020\"/>
    </mc:Choice>
  </mc:AlternateContent>
  <xr:revisionPtr revIDLastSave="0" documentId="13_ncr:1_{5CD60702-92D0-4B5A-9F4D-F25446082B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lha de Pagamento - 2020" sheetId="1" r:id="rId1"/>
  </sheets>
  <definedNames>
    <definedName name="_xlnm._FilterDatabase" localSheetId="0" hidden="1">'Folha de Pagamento - 2020'!$A$1:$P$1</definedName>
    <definedName name="_xlnm.Print_Area" localSheetId="0">'Folha de Pagamento - 2020'!$A$1:$P$1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" i="1" l="1"/>
  <c r="P63" i="1" s="1"/>
  <c r="G61" i="1"/>
  <c r="A60" i="1"/>
  <c r="A61" i="1" s="1"/>
  <c r="A62" i="1" s="1"/>
  <c r="A63" i="1" s="1"/>
  <c r="A64" i="1" s="1"/>
  <c r="A65" i="1" s="1"/>
  <c r="L57" i="1"/>
  <c r="K57" i="1"/>
  <c r="P57" i="1" s="1"/>
  <c r="A57" i="1"/>
  <c r="A58" i="1"/>
  <c r="A59" i="1" s="1"/>
  <c r="K56" i="1"/>
  <c r="P56" i="1" s="1"/>
  <c r="K65" i="1"/>
  <c r="P65" i="1" s="1"/>
  <c r="K64" i="1"/>
  <c r="P64" i="1" s="1"/>
  <c r="K62" i="1"/>
  <c r="P62" i="1" s="1"/>
  <c r="K61" i="1"/>
  <c r="P61" i="1" s="1"/>
  <c r="K60" i="1"/>
  <c r="P60" i="1" s="1"/>
  <c r="K59" i="1"/>
  <c r="P59" i="1" s="1"/>
  <c r="K58" i="1"/>
  <c r="P58" i="1" s="1"/>
  <c r="K55" i="1" l="1"/>
  <c r="P55" i="1" s="1"/>
  <c r="K54" i="1"/>
  <c r="P54" i="1" s="1"/>
  <c r="K53" i="1"/>
  <c r="P53" i="1" s="1"/>
  <c r="K52" i="1"/>
  <c r="P52" i="1" s="1"/>
  <c r="K51" i="1"/>
  <c r="P51" i="1" s="1"/>
  <c r="K50" i="1"/>
  <c r="P50" i="1" s="1"/>
  <c r="L49" i="1"/>
  <c r="K49" i="1"/>
  <c r="K48" i="1"/>
  <c r="P48" i="1" s="1"/>
  <c r="A48" i="1"/>
  <c r="A49" i="1" s="1"/>
  <c r="A50" i="1" s="1"/>
  <c r="A51" i="1" s="1"/>
  <c r="A52" i="1" s="1"/>
  <c r="A53" i="1" s="1"/>
  <c r="A54" i="1" s="1"/>
  <c r="A55" i="1" s="1"/>
  <c r="K47" i="1"/>
  <c r="P47" i="1" s="1"/>
  <c r="P49" i="1" l="1"/>
  <c r="K45" i="1"/>
  <c r="P45" i="1" s="1"/>
  <c r="K44" i="1"/>
  <c r="P44" i="1" s="1"/>
  <c r="K43" i="1"/>
  <c r="P43" i="1" s="1"/>
  <c r="A39" i="1"/>
  <c r="A40" i="1" s="1"/>
  <c r="A41" i="1" s="1"/>
  <c r="A42" i="1" s="1"/>
  <c r="A43" i="1" s="1"/>
  <c r="A44" i="1" s="1"/>
  <c r="A45" i="1" s="1"/>
  <c r="A46" i="1" s="1"/>
  <c r="K46" i="1"/>
  <c r="P46" i="1" s="1"/>
  <c r="K42" i="1"/>
  <c r="P42" i="1" s="1"/>
  <c r="K41" i="1"/>
  <c r="P41" i="1" s="1"/>
  <c r="L40" i="1"/>
  <c r="K40" i="1"/>
  <c r="P40" i="1" s="1"/>
  <c r="K39" i="1"/>
  <c r="P39" i="1" s="1"/>
  <c r="K38" i="1"/>
  <c r="P38" i="1" s="1"/>
  <c r="G35" i="1" l="1"/>
  <c r="K35" i="1"/>
  <c r="P35" i="1" s="1"/>
  <c r="G32" i="1"/>
  <c r="K32" i="1" s="1"/>
  <c r="P32" i="1" s="1"/>
  <c r="G29" i="1"/>
  <c r="K29" i="1" s="1"/>
  <c r="P29" i="1" s="1"/>
  <c r="K37" i="1"/>
  <c r="P37" i="1" s="1"/>
  <c r="P36" i="1"/>
  <c r="K34" i="1"/>
  <c r="P34" i="1" s="1"/>
  <c r="K33" i="1"/>
  <c r="P33" i="1" s="1"/>
  <c r="L31" i="1"/>
  <c r="K31" i="1"/>
  <c r="P31" i="1" s="1"/>
  <c r="K30" i="1"/>
  <c r="P30" i="1" s="1"/>
  <c r="G26" i="1" l="1"/>
  <c r="K26" i="1" s="1"/>
  <c r="P26" i="1" s="1"/>
  <c r="K24" i="1"/>
  <c r="P24" i="1" s="1"/>
  <c r="G20" i="1"/>
  <c r="K20" i="1" s="1"/>
  <c r="P20" i="1" s="1"/>
  <c r="G3" i="1"/>
  <c r="G7" i="1"/>
  <c r="H3" i="1"/>
  <c r="G23" i="1"/>
  <c r="K23" i="1" s="1"/>
  <c r="P23" i="1" s="1"/>
  <c r="K28" i="1"/>
  <c r="P28" i="1" s="1"/>
  <c r="P27" i="1"/>
  <c r="K25" i="1"/>
  <c r="P25" i="1" s="1"/>
  <c r="L22" i="1"/>
  <c r="K22" i="1"/>
  <c r="K21" i="1"/>
  <c r="P21" i="1" s="1"/>
  <c r="A21" i="1"/>
  <c r="A22" i="1" s="1"/>
  <c r="A23" i="1" s="1"/>
  <c r="A24" i="1" s="1"/>
  <c r="A25" i="1" s="1"/>
  <c r="A26" i="1" s="1"/>
  <c r="A27" i="1" s="1"/>
  <c r="A28" i="1" s="1"/>
  <c r="P22" i="1" l="1"/>
  <c r="G12" i="1"/>
  <c r="G16" i="1"/>
  <c r="K16" i="1" s="1"/>
  <c r="P16" i="1" s="1"/>
  <c r="K19" i="1"/>
  <c r="P19" i="1" s="1"/>
  <c r="P18" i="1"/>
  <c r="K17" i="1"/>
  <c r="P17" i="1" s="1"/>
  <c r="K15" i="1"/>
  <c r="P15" i="1" s="1"/>
  <c r="K14" i="1"/>
  <c r="P14" i="1" s="1"/>
  <c r="L13" i="1"/>
  <c r="K13" i="1"/>
  <c r="P13" i="1" s="1"/>
  <c r="K12" i="1"/>
  <c r="P12" i="1" s="1"/>
  <c r="A12" i="1"/>
  <c r="A13" i="1" s="1"/>
  <c r="A14" i="1" s="1"/>
  <c r="A15" i="1" s="1"/>
  <c r="A16" i="1" s="1"/>
  <c r="A17" i="1" s="1"/>
  <c r="A18" i="1" s="1"/>
  <c r="A19" i="1" s="1"/>
  <c r="K11" i="1"/>
  <c r="P11" i="1" s="1"/>
  <c r="L4" i="1" l="1"/>
  <c r="K4" i="1"/>
  <c r="P4" i="1" s="1"/>
  <c r="K5" i="1"/>
  <c r="A3" i="1"/>
  <c r="A4" i="1" s="1"/>
  <c r="A5" i="1" s="1"/>
  <c r="A6" i="1" s="1"/>
  <c r="A7" i="1" s="1"/>
  <c r="A8" i="1" s="1"/>
  <c r="A9" i="1" s="1"/>
  <c r="A10" i="1" s="1"/>
  <c r="K10" i="1" l="1"/>
  <c r="P10" i="1" s="1"/>
  <c r="P9" i="1"/>
  <c r="K8" i="1"/>
  <c r="P8" i="1" s="1"/>
  <c r="K7" i="1"/>
  <c r="P7" i="1" s="1"/>
  <c r="K6" i="1"/>
  <c r="P6" i="1" s="1"/>
  <c r="P5" i="1"/>
  <c r="K3" i="1"/>
  <c r="P3" i="1" s="1"/>
  <c r="K2" i="1"/>
  <c r="P2" i="1" s="1"/>
</calcChain>
</file>

<file path=xl/sharedStrings.xml><?xml version="1.0" encoding="utf-8"?>
<sst xmlns="http://schemas.openxmlformats.org/spreadsheetml/2006/main" count="272" uniqueCount="43">
  <si>
    <t>Mônica Maria Soares Carvalho</t>
  </si>
  <si>
    <t>Superintendente Técnico</t>
  </si>
  <si>
    <t>Debora Victoria Alves Santos</t>
  </si>
  <si>
    <t>Assistente Técnico</t>
  </si>
  <si>
    <t>Serviços Gerais</t>
  </si>
  <si>
    <t>Auxiliar Técnico</t>
  </si>
  <si>
    <t>INSS</t>
  </si>
  <si>
    <t>IRRF</t>
  </si>
  <si>
    <t>Manutenção Administrativa</t>
  </si>
  <si>
    <t>Manutenção Técnica</t>
  </si>
  <si>
    <t>Sem Vínculo de Emprego</t>
  </si>
  <si>
    <t>Com Vínculo de Emprego - CLT</t>
  </si>
  <si>
    <t>Diretora Financeiro</t>
  </si>
  <si>
    <t>José Corrêa de Araújo Filho</t>
  </si>
  <si>
    <t>Lucijane dos Santos</t>
  </si>
  <si>
    <t>Fernando Moisés da Silva</t>
  </si>
  <si>
    <t>Graciele Santos Oliveira</t>
  </si>
  <si>
    <t>Krystyana Hein de Oliveira Gordiano</t>
  </si>
  <si>
    <t>Estagiária</t>
  </si>
  <si>
    <t>Sem Vínculo de Emprego - CIEE</t>
  </si>
  <si>
    <t>INSS S/ 13º</t>
  </si>
  <si>
    <t>IRRF S/ 13º</t>
  </si>
  <si>
    <t>MÊS/ANO</t>
  </si>
  <si>
    <t>NOME COMPLETO</t>
  </si>
  <si>
    <t>CARGO/FUNÇÃO</t>
  </si>
  <si>
    <t>SETOR DE TRABALHO</t>
  </si>
  <si>
    <t>ADMISSÃO</t>
  </si>
  <si>
    <t>VÍNCULO EMPREGATÍCIO</t>
  </si>
  <si>
    <t>SALÁRIO BASE</t>
  </si>
  <si>
    <t>FÉRIAS</t>
  </si>
  <si>
    <t>13º SALÁRIO</t>
  </si>
  <si>
    <t>VERBAS RESCISÓRIAS</t>
  </si>
  <si>
    <t>VALOR BRUTO</t>
  </si>
  <si>
    <t>VALOR LÍQUIDO</t>
  </si>
  <si>
    <t>Diretor Técnico</t>
  </si>
  <si>
    <t>Paulo Rogério da Fonte de Medeiros Rijo</t>
  </si>
  <si>
    <t>Tesoureiro</t>
  </si>
  <si>
    <t>Jadir Fontes Arnaldo (Pró-labore)</t>
  </si>
  <si>
    <t>Diretora de Projetos</t>
  </si>
  <si>
    <t>Pamella Souza Coelho</t>
  </si>
  <si>
    <t>Sem Vínculo de Emprego - CEMPRE</t>
  </si>
  <si>
    <t>Vice-Presidente da CBVD</t>
  </si>
  <si>
    <t>Maurício Nery Ferreira (Pró-labore)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</si>
</sst>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$&quot;\ * #,##0.00_);_(&quot;R$&quot;\ * \(#,##0.00\);_(&quot;R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4" fontId="2" fillId="2" borderId="1" xfId="1" applyFont="1" applyFill="1" applyBorder="1"/>
    <xf numFmtId="17" fontId="2" fillId="2" borderId="1" xfId="0" applyNumberFormat="1" applyFont="1" applyFill="1" applyBorder="1" applyAlignment="1">
      <alignment horizontal="center"/>
    </xf>
    <xf numFmtId="164" fontId="3" fillId="2" borderId="1" xfId="1" applyFont="1" applyFill="1" applyBorder="1"/>
    <xf numFmtId="0" fontId="2" fillId="2" borderId="2" xfId="0" applyFont="1" applyFill="1" applyBorder="1"/>
    <xf numFmtId="164" fontId="3" fillId="2" borderId="3" xfId="1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64" fontId="2" fillId="4" borderId="1" xfId="1" applyFont="1" applyFill="1" applyBorder="1"/>
    <xf numFmtId="164" fontId="3" fillId="4" borderId="1" xfId="1" applyFont="1" applyFill="1" applyBorder="1"/>
    <xf numFmtId="164" fontId="3" fillId="4" borderId="3" xfId="1" applyFont="1" applyFill="1" applyBorder="1"/>
    <xf numFmtId="17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1" applyFont="1" applyFill="1" applyBorder="1"/>
    <xf numFmtId="164" fontId="3" fillId="0" borderId="3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zoomScaleNormal="100" workbookViewId="0">
      <pane ySplit="1" topLeftCell="A39" activePane="bottomLeft" state="frozen"/>
      <selection pane="bottomLeft" activeCell="E62" sqref="E62"/>
    </sheetView>
  </sheetViews>
  <sheetFormatPr defaultColWidth="0" defaultRowHeight="13.2" zeroHeight="1" x14ac:dyDescent="0.25"/>
  <cols>
    <col min="1" max="1" width="13.88671875" style="1" bestFit="1" customWidth="1"/>
    <col min="2" max="2" width="33.21875" style="1" bestFit="1" customWidth="1"/>
    <col min="3" max="3" width="21.21875" style="1" customWidth="1"/>
    <col min="4" max="4" width="25.109375" style="1" bestFit="1" customWidth="1"/>
    <col min="5" max="5" width="15.33203125" style="1" bestFit="1" customWidth="1"/>
    <col min="6" max="6" width="29.44140625" style="1" customWidth="1"/>
    <col min="7" max="7" width="19" style="1" bestFit="1" customWidth="1"/>
    <col min="8" max="8" width="14" style="1" customWidth="1"/>
    <col min="9" max="9" width="16.6640625" style="1" bestFit="1" customWidth="1"/>
    <col min="10" max="10" width="17.88671875" style="1" bestFit="1" customWidth="1"/>
    <col min="11" max="11" width="18.88671875" style="1" bestFit="1" customWidth="1"/>
    <col min="12" max="12" width="10.88671875" style="1" customWidth="1"/>
    <col min="13" max="13" width="14.88671875" style="1" bestFit="1" customWidth="1"/>
    <col min="14" max="14" width="11.77734375" style="1" customWidth="1"/>
    <col min="15" max="15" width="14.88671875" style="1" bestFit="1" customWidth="1"/>
    <col min="16" max="16" width="20.109375" style="1" bestFit="1" customWidth="1"/>
    <col min="17" max="17" width="8" style="1" customWidth="1"/>
    <col min="18" max="16384" width="9.109375" style="1" hidden="1"/>
  </cols>
  <sheetData>
    <row r="1" spans="1:16" ht="26.4" x14ac:dyDescent="0.25">
      <c r="A1" s="9" t="s">
        <v>22</v>
      </c>
      <c r="B1" s="10" t="s">
        <v>23</v>
      </c>
      <c r="C1" s="9" t="s">
        <v>24</v>
      </c>
      <c r="D1" s="9" t="s">
        <v>25</v>
      </c>
      <c r="E1" s="9" t="s">
        <v>26</v>
      </c>
      <c r="F1" s="9" t="s">
        <v>27</v>
      </c>
      <c r="G1" s="9" t="s">
        <v>28</v>
      </c>
      <c r="H1" s="9" t="s">
        <v>29</v>
      </c>
      <c r="I1" s="9" t="s">
        <v>30</v>
      </c>
      <c r="J1" s="9" t="s">
        <v>31</v>
      </c>
      <c r="K1" s="9" t="s">
        <v>32</v>
      </c>
      <c r="L1" s="9" t="s">
        <v>6</v>
      </c>
      <c r="M1" s="9" t="s">
        <v>20</v>
      </c>
      <c r="N1" s="9" t="s">
        <v>7</v>
      </c>
      <c r="O1" s="9" t="s">
        <v>21</v>
      </c>
      <c r="P1" s="9" t="s">
        <v>33</v>
      </c>
    </row>
    <row r="2" spans="1:16" x14ac:dyDescent="0.25">
      <c r="A2" s="5">
        <v>43831</v>
      </c>
      <c r="B2" s="7" t="s">
        <v>0</v>
      </c>
      <c r="C2" s="2" t="s">
        <v>12</v>
      </c>
      <c r="D2" s="2" t="s">
        <v>8</v>
      </c>
      <c r="E2" s="3">
        <v>43165</v>
      </c>
      <c r="F2" s="3" t="s">
        <v>11</v>
      </c>
      <c r="G2" s="4">
        <v>6000</v>
      </c>
      <c r="H2" s="4">
        <v>0</v>
      </c>
      <c r="I2" s="4">
        <v>0</v>
      </c>
      <c r="J2" s="4">
        <v>0</v>
      </c>
      <c r="K2" s="6">
        <f t="shared" ref="K2:K10" si="0">SUM(G2:J2)</f>
        <v>6000</v>
      </c>
      <c r="L2" s="4">
        <v>660</v>
      </c>
      <c r="M2" s="4">
        <v>0</v>
      </c>
      <c r="N2" s="4">
        <v>599.14</v>
      </c>
      <c r="O2" s="4">
        <v>0</v>
      </c>
      <c r="P2" s="8">
        <f t="shared" ref="P2:P10" si="1">K2-SUM(L2:O2)</f>
        <v>4740.8600000000006</v>
      </c>
    </row>
    <row r="3" spans="1:16" x14ac:dyDescent="0.25">
      <c r="A3" s="5">
        <f>A2</f>
        <v>43831</v>
      </c>
      <c r="B3" s="7" t="s">
        <v>14</v>
      </c>
      <c r="C3" s="2" t="s">
        <v>4</v>
      </c>
      <c r="D3" s="2" t="s">
        <v>8</v>
      </c>
      <c r="E3" s="3">
        <v>43467</v>
      </c>
      <c r="F3" s="3" t="s">
        <v>11</v>
      </c>
      <c r="G3" s="4">
        <f>440+67.55</f>
        <v>507.55</v>
      </c>
      <c r="H3" s="4">
        <f>1333.33+66.67</f>
        <v>1400</v>
      </c>
      <c r="I3" s="4">
        <v>0</v>
      </c>
      <c r="J3" s="4">
        <v>0</v>
      </c>
      <c r="K3" s="6">
        <f t="shared" si="0"/>
        <v>1907.55</v>
      </c>
      <c r="L3" s="4">
        <v>124.08</v>
      </c>
      <c r="M3" s="4">
        <v>0</v>
      </c>
      <c r="N3" s="4">
        <v>0</v>
      </c>
      <c r="O3" s="4">
        <v>0</v>
      </c>
      <c r="P3" s="8">
        <f t="shared" si="1"/>
        <v>1783.47</v>
      </c>
    </row>
    <row r="4" spans="1:16" x14ac:dyDescent="0.25">
      <c r="A4" s="5">
        <f t="shared" ref="A4:A10" si="2">A3</f>
        <v>43831</v>
      </c>
      <c r="B4" s="7" t="s">
        <v>37</v>
      </c>
      <c r="C4" s="2" t="s">
        <v>36</v>
      </c>
      <c r="D4" s="2" t="s">
        <v>8</v>
      </c>
      <c r="E4" s="3">
        <v>43832</v>
      </c>
      <c r="F4" s="3" t="s">
        <v>10</v>
      </c>
      <c r="G4" s="4">
        <v>2000</v>
      </c>
      <c r="H4" s="4">
        <v>0</v>
      </c>
      <c r="I4" s="4">
        <v>0</v>
      </c>
      <c r="J4" s="4">
        <v>0</v>
      </c>
      <c r="K4" s="6">
        <f t="shared" si="0"/>
        <v>2000</v>
      </c>
      <c r="L4" s="4">
        <f>0.11*G4</f>
        <v>220</v>
      </c>
      <c r="M4" s="4">
        <v>0</v>
      </c>
      <c r="N4" s="4">
        <v>0</v>
      </c>
      <c r="O4" s="4">
        <v>0</v>
      </c>
      <c r="P4" s="8">
        <f t="shared" si="1"/>
        <v>1780</v>
      </c>
    </row>
    <row r="5" spans="1:16" x14ac:dyDescent="0.25">
      <c r="A5" s="5">
        <f t="shared" si="2"/>
        <v>43831</v>
      </c>
      <c r="B5" s="7" t="s">
        <v>15</v>
      </c>
      <c r="C5" s="2" t="s">
        <v>5</v>
      </c>
      <c r="D5" s="2" t="s">
        <v>9</v>
      </c>
      <c r="E5" s="3">
        <v>43525</v>
      </c>
      <c r="F5" s="3" t="s">
        <v>11</v>
      </c>
      <c r="G5" s="4">
        <v>4000</v>
      </c>
      <c r="H5" s="4">
        <v>0</v>
      </c>
      <c r="I5" s="4">
        <v>0</v>
      </c>
      <c r="J5" s="4">
        <v>0</v>
      </c>
      <c r="K5" s="6">
        <f t="shared" si="0"/>
        <v>4000</v>
      </c>
      <c r="L5" s="4">
        <v>440</v>
      </c>
      <c r="M5" s="4">
        <v>0</v>
      </c>
      <c r="N5" s="4">
        <v>179.2</v>
      </c>
      <c r="O5" s="4">
        <v>0</v>
      </c>
      <c r="P5" s="8">
        <f t="shared" si="1"/>
        <v>3380.8</v>
      </c>
    </row>
    <row r="6" spans="1:16" x14ac:dyDescent="0.25">
      <c r="A6" s="5">
        <f t="shared" si="2"/>
        <v>43831</v>
      </c>
      <c r="B6" s="7" t="s">
        <v>2</v>
      </c>
      <c r="C6" s="2" t="s">
        <v>38</v>
      </c>
      <c r="D6" s="2" t="s">
        <v>9</v>
      </c>
      <c r="E6" s="3">
        <v>43252</v>
      </c>
      <c r="F6" s="3" t="s">
        <v>11</v>
      </c>
      <c r="G6" s="4">
        <v>6000</v>
      </c>
      <c r="H6" s="4">
        <v>0</v>
      </c>
      <c r="I6" s="4">
        <v>0</v>
      </c>
      <c r="J6" s="4">
        <v>0</v>
      </c>
      <c r="K6" s="6">
        <f t="shared" si="0"/>
        <v>6000</v>
      </c>
      <c r="L6" s="4">
        <v>660</v>
      </c>
      <c r="M6" s="4">
        <v>0</v>
      </c>
      <c r="N6" s="4">
        <v>599.14</v>
      </c>
      <c r="O6" s="4">
        <v>0</v>
      </c>
      <c r="P6" s="8">
        <f t="shared" si="1"/>
        <v>4740.8600000000006</v>
      </c>
    </row>
    <row r="7" spans="1:16" x14ac:dyDescent="0.25">
      <c r="A7" s="5">
        <f t="shared" si="2"/>
        <v>43831</v>
      </c>
      <c r="B7" s="7" t="s">
        <v>13</v>
      </c>
      <c r="C7" s="2" t="s">
        <v>3</v>
      </c>
      <c r="D7" s="2" t="s">
        <v>9</v>
      </c>
      <c r="E7" s="3">
        <v>43467</v>
      </c>
      <c r="F7" s="3" t="s">
        <v>11</v>
      </c>
      <c r="G7" s="4">
        <f>1833.33+406.81</f>
        <v>2240.14</v>
      </c>
      <c r="H7" s="4">
        <v>6666.67</v>
      </c>
      <c r="I7" s="4">
        <v>0</v>
      </c>
      <c r="J7" s="4">
        <v>0</v>
      </c>
      <c r="K7" s="6">
        <f t="shared" si="0"/>
        <v>8906.81</v>
      </c>
      <c r="L7" s="4">
        <v>666.11</v>
      </c>
      <c r="M7" s="4">
        <v>0</v>
      </c>
      <c r="N7" s="4">
        <v>683.06</v>
      </c>
      <c r="O7" s="4">
        <v>0</v>
      </c>
      <c r="P7" s="8">
        <f t="shared" si="1"/>
        <v>7557.6399999999994</v>
      </c>
    </row>
    <row r="8" spans="1:16" x14ac:dyDescent="0.25">
      <c r="A8" s="5">
        <f t="shared" si="2"/>
        <v>43831</v>
      </c>
      <c r="B8" s="7" t="s">
        <v>16</v>
      </c>
      <c r="C8" s="2" t="s">
        <v>1</v>
      </c>
      <c r="D8" s="2" t="s">
        <v>9</v>
      </c>
      <c r="E8" s="3">
        <v>43542</v>
      </c>
      <c r="F8" s="3" t="s">
        <v>11</v>
      </c>
      <c r="G8" s="4">
        <v>7000</v>
      </c>
      <c r="H8" s="4">
        <v>0</v>
      </c>
      <c r="I8" s="4">
        <v>0</v>
      </c>
      <c r="J8" s="4">
        <v>0</v>
      </c>
      <c r="K8" s="6">
        <f t="shared" si="0"/>
        <v>7000</v>
      </c>
      <c r="L8" s="4">
        <v>671.11</v>
      </c>
      <c r="M8" s="4">
        <v>0</v>
      </c>
      <c r="N8" s="4">
        <v>818.95</v>
      </c>
      <c r="O8" s="4">
        <v>0</v>
      </c>
      <c r="P8" s="8">
        <f t="shared" si="1"/>
        <v>5509.9400000000005</v>
      </c>
    </row>
    <row r="9" spans="1:16" x14ac:dyDescent="0.25">
      <c r="A9" s="5">
        <f t="shared" si="2"/>
        <v>43831</v>
      </c>
      <c r="B9" s="7" t="s">
        <v>35</v>
      </c>
      <c r="C9" s="2" t="s">
        <v>34</v>
      </c>
      <c r="D9" s="2" t="s">
        <v>9</v>
      </c>
      <c r="E9" s="3">
        <v>43696</v>
      </c>
      <c r="F9" s="3" t="s">
        <v>11</v>
      </c>
      <c r="G9" s="4">
        <v>5000</v>
      </c>
      <c r="H9" s="4">
        <v>0</v>
      </c>
      <c r="I9" s="4">
        <v>0</v>
      </c>
      <c r="J9" s="4">
        <v>0</v>
      </c>
      <c r="K9" s="6">
        <v>6000</v>
      </c>
      <c r="L9" s="4">
        <v>660</v>
      </c>
      <c r="M9" s="4">
        <v>0</v>
      </c>
      <c r="N9" s="4">
        <v>547</v>
      </c>
      <c r="O9" s="4">
        <v>0</v>
      </c>
      <c r="P9" s="8">
        <f t="shared" si="1"/>
        <v>4793</v>
      </c>
    </row>
    <row r="10" spans="1:16" x14ac:dyDescent="0.25">
      <c r="A10" s="5">
        <f t="shared" si="2"/>
        <v>43831</v>
      </c>
      <c r="B10" s="7" t="s">
        <v>17</v>
      </c>
      <c r="C10" s="2" t="s">
        <v>18</v>
      </c>
      <c r="D10" s="2" t="s">
        <v>9</v>
      </c>
      <c r="E10" s="3">
        <v>43222</v>
      </c>
      <c r="F10" s="3" t="s">
        <v>19</v>
      </c>
      <c r="G10" s="4">
        <v>600</v>
      </c>
      <c r="H10" s="4">
        <v>0</v>
      </c>
      <c r="I10" s="4">
        <v>0</v>
      </c>
      <c r="J10" s="4">
        <v>0</v>
      </c>
      <c r="K10" s="6">
        <f t="shared" si="0"/>
        <v>600</v>
      </c>
      <c r="L10" s="4">
        <v>0</v>
      </c>
      <c r="M10" s="4">
        <v>0</v>
      </c>
      <c r="N10" s="4">
        <v>0</v>
      </c>
      <c r="O10" s="4">
        <v>0</v>
      </c>
      <c r="P10" s="8">
        <f t="shared" si="1"/>
        <v>600</v>
      </c>
    </row>
    <row r="11" spans="1:16" x14ac:dyDescent="0.25">
      <c r="A11" s="11">
        <v>43862</v>
      </c>
      <c r="B11" s="12" t="s">
        <v>0</v>
      </c>
      <c r="C11" s="13" t="s">
        <v>12</v>
      </c>
      <c r="D11" s="13" t="s">
        <v>8</v>
      </c>
      <c r="E11" s="14">
        <v>43165</v>
      </c>
      <c r="F11" s="14" t="s">
        <v>11</v>
      </c>
      <c r="G11" s="15">
        <v>6000</v>
      </c>
      <c r="H11" s="15">
        <v>0</v>
      </c>
      <c r="I11" s="15">
        <v>0</v>
      </c>
      <c r="J11" s="15">
        <v>0</v>
      </c>
      <c r="K11" s="16">
        <f t="shared" ref="K11:K17" si="3">SUM(G11:J11)</f>
        <v>6000</v>
      </c>
      <c r="L11" s="15">
        <v>660</v>
      </c>
      <c r="M11" s="15">
        <v>0</v>
      </c>
      <c r="N11" s="15">
        <v>599.14</v>
      </c>
      <c r="O11" s="15">
        <v>0</v>
      </c>
      <c r="P11" s="17">
        <f t="shared" ref="P11:P19" si="4">K11-SUM(L11:O11)</f>
        <v>4740.8600000000006</v>
      </c>
    </row>
    <row r="12" spans="1:16" x14ac:dyDescent="0.25">
      <c r="A12" s="11">
        <f>A11</f>
        <v>43862</v>
      </c>
      <c r="B12" s="12" t="s">
        <v>14</v>
      </c>
      <c r="C12" s="13" t="s">
        <v>4</v>
      </c>
      <c r="D12" s="13" t="s">
        <v>8</v>
      </c>
      <c r="E12" s="14">
        <v>43467</v>
      </c>
      <c r="F12" s="14" t="s">
        <v>11</v>
      </c>
      <c r="G12" s="15">
        <f>760+39.11</f>
        <v>799.11</v>
      </c>
      <c r="H12" s="15">
        <v>0</v>
      </c>
      <c r="I12" s="15">
        <v>0</v>
      </c>
      <c r="J12" s="15">
        <v>0</v>
      </c>
      <c r="K12" s="16">
        <f t="shared" si="3"/>
        <v>799.11</v>
      </c>
      <c r="L12" s="15">
        <v>99.91</v>
      </c>
      <c r="M12" s="15">
        <v>0</v>
      </c>
      <c r="N12" s="15">
        <v>0</v>
      </c>
      <c r="O12" s="15">
        <v>0</v>
      </c>
      <c r="P12" s="17">
        <f t="shared" si="4"/>
        <v>699.2</v>
      </c>
    </row>
    <row r="13" spans="1:16" x14ac:dyDescent="0.25">
      <c r="A13" s="11">
        <f t="shared" ref="A13:A19" si="5">A12</f>
        <v>43862</v>
      </c>
      <c r="B13" s="12" t="s">
        <v>37</v>
      </c>
      <c r="C13" s="13" t="s">
        <v>36</v>
      </c>
      <c r="D13" s="13" t="s">
        <v>8</v>
      </c>
      <c r="E13" s="14">
        <v>43832</v>
      </c>
      <c r="F13" s="14" t="s">
        <v>10</v>
      </c>
      <c r="G13" s="15">
        <v>2000</v>
      </c>
      <c r="H13" s="15">
        <v>0</v>
      </c>
      <c r="I13" s="15">
        <v>0</v>
      </c>
      <c r="J13" s="15">
        <v>0</v>
      </c>
      <c r="K13" s="16">
        <f t="shared" si="3"/>
        <v>2000</v>
      </c>
      <c r="L13" s="15">
        <f>0.11*G13</f>
        <v>220</v>
      </c>
      <c r="M13" s="15">
        <v>0</v>
      </c>
      <c r="N13" s="15">
        <v>0</v>
      </c>
      <c r="O13" s="15">
        <v>0</v>
      </c>
      <c r="P13" s="17">
        <f t="shared" si="4"/>
        <v>1780</v>
      </c>
    </row>
    <row r="14" spans="1:16" x14ac:dyDescent="0.25">
      <c r="A14" s="11">
        <f t="shared" si="5"/>
        <v>43862</v>
      </c>
      <c r="B14" s="12" t="s">
        <v>15</v>
      </c>
      <c r="C14" s="13" t="s">
        <v>5</v>
      </c>
      <c r="D14" s="13" t="s">
        <v>9</v>
      </c>
      <c r="E14" s="14">
        <v>43525</v>
      </c>
      <c r="F14" s="14" t="s">
        <v>11</v>
      </c>
      <c r="G14" s="15">
        <v>4000</v>
      </c>
      <c r="H14" s="15">
        <v>0</v>
      </c>
      <c r="I14" s="15">
        <v>0</v>
      </c>
      <c r="J14" s="15">
        <v>0</v>
      </c>
      <c r="K14" s="16">
        <f t="shared" si="3"/>
        <v>4000</v>
      </c>
      <c r="L14" s="15">
        <v>440</v>
      </c>
      <c r="M14" s="15">
        <v>0</v>
      </c>
      <c r="N14" s="15">
        <v>179.2</v>
      </c>
      <c r="O14" s="15">
        <v>0</v>
      </c>
      <c r="P14" s="17">
        <f t="shared" si="4"/>
        <v>3380.8</v>
      </c>
    </row>
    <row r="15" spans="1:16" x14ac:dyDescent="0.25">
      <c r="A15" s="11">
        <f t="shared" si="5"/>
        <v>43862</v>
      </c>
      <c r="B15" s="12" t="s">
        <v>2</v>
      </c>
      <c r="C15" s="13" t="s">
        <v>38</v>
      </c>
      <c r="D15" s="13" t="s">
        <v>9</v>
      </c>
      <c r="E15" s="14">
        <v>43252</v>
      </c>
      <c r="F15" s="14" t="s">
        <v>11</v>
      </c>
      <c r="G15" s="15">
        <v>6000</v>
      </c>
      <c r="H15" s="15">
        <v>0</v>
      </c>
      <c r="I15" s="15">
        <v>0</v>
      </c>
      <c r="J15" s="15">
        <v>0</v>
      </c>
      <c r="K15" s="16">
        <f t="shared" si="3"/>
        <v>6000</v>
      </c>
      <c r="L15" s="15">
        <v>660</v>
      </c>
      <c r="M15" s="15">
        <v>0</v>
      </c>
      <c r="N15" s="15">
        <v>599.14</v>
      </c>
      <c r="O15" s="15">
        <v>0</v>
      </c>
      <c r="P15" s="17">
        <f t="shared" si="4"/>
        <v>4740.8600000000006</v>
      </c>
    </row>
    <row r="16" spans="1:16" x14ac:dyDescent="0.25">
      <c r="A16" s="11">
        <f t="shared" si="5"/>
        <v>43862</v>
      </c>
      <c r="B16" s="12" t="s">
        <v>13</v>
      </c>
      <c r="C16" s="13" t="s">
        <v>3</v>
      </c>
      <c r="D16" s="13" t="s">
        <v>9</v>
      </c>
      <c r="E16" s="14">
        <v>43467</v>
      </c>
      <c r="F16" s="14" t="s">
        <v>11</v>
      </c>
      <c r="G16" s="15">
        <f>3166.67+235.52</f>
        <v>3402.19</v>
      </c>
      <c r="H16" s="15">
        <v>0</v>
      </c>
      <c r="I16" s="15">
        <v>0</v>
      </c>
      <c r="J16" s="15">
        <v>0</v>
      </c>
      <c r="K16" s="16">
        <f t="shared" si="3"/>
        <v>3402.19</v>
      </c>
      <c r="L16" s="15">
        <v>617.22</v>
      </c>
      <c r="M16" s="15">
        <v>0</v>
      </c>
      <c r="N16" s="15">
        <v>37.630000000000003</v>
      </c>
      <c r="O16" s="15">
        <v>0</v>
      </c>
      <c r="P16" s="17">
        <f t="shared" si="4"/>
        <v>2747.34</v>
      </c>
    </row>
    <row r="17" spans="1:16" x14ac:dyDescent="0.25">
      <c r="A17" s="11">
        <f t="shared" si="5"/>
        <v>43862</v>
      </c>
      <c r="B17" s="12" t="s">
        <v>16</v>
      </c>
      <c r="C17" s="13" t="s">
        <v>1</v>
      </c>
      <c r="D17" s="13" t="s">
        <v>9</v>
      </c>
      <c r="E17" s="14">
        <v>43542</v>
      </c>
      <c r="F17" s="14" t="s">
        <v>11</v>
      </c>
      <c r="G17" s="15">
        <v>7000</v>
      </c>
      <c r="H17" s="15">
        <v>0</v>
      </c>
      <c r="I17" s="15">
        <v>0</v>
      </c>
      <c r="J17" s="15">
        <v>0</v>
      </c>
      <c r="K17" s="16">
        <f t="shared" si="3"/>
        <v>7000</v>
      </c>
      <c r="L17" s="15">
        <v>671.11</v>
      </c>
      <c r="M17" s="15">
        <v>0</v>
      </c>
      <c r="N17" s="15">
        <v>818.95</v>
      </c>
      <c r="O17" s="15">
        <v>0</v>
      </c>
      <c r="P17" s="17">
        <f t="shared" si="4"/>
        <v>5509.9400000000005</v>
      </c>
    </row>
    <row r="18" spans="1:16" x14ac:dyDescent="0.25">
      <c r="A18" s="11">
        <f t="shared" si="5"/>
        <v>43862</v>
      </c>
      <c r="B18" s="12" t="s">
        <v>35</v>
      </c>
      <c r="C18" s="13" t="s">
        <v>34</v>
      </c>
      <c r="D18" s="13" t="s">
        <v>9</v>
      </c>
      <c r="E18" s="14">
        <v>43696</v>
      </c>
      <c r="F18" s="14" t="s">
        <v>11</v>
      </c>
      <c r="G18" s="15">
        <v>5000</v>
      </c>
      <c r="H18" s="15">
        <v>0</v>
      </c>
      <c r="I18" s="15">
        <v>0</v>
      </c>
      <c r="J18" s="15">
        <v>0</v>
      </c>
      <c r="K18" s="16">
        <v>6000</v>
      </c>
      <c r="L18" s="15">
        <v>660</v>
      </c>
      <c r="M18" s="15">
        <v>0</v>
      </c>
      <c r="N18" s="15">
        <v>547</v>
      </c>
      <c r="O18" s="15">
        <v>0</v>
      </c>
      <c r="P18" s="17">
        <f t="shared" si="4"/>
        <v>4793</v>
      </c>
    </row>
    <row r="19" spans="1:16" x14ac:dyDescent="0.25">
      <c r="A19" s="11">
        <f t="shared" si="5"/>
        <v>43862</v>
      </c>
      <c r="B19" s="12" t="s">
        <v>17</v>
      </c>
      <c r="C19" s="13" t="s">
        <v>18</v>
      </c>
      <c r="D19" s="13" t="s">
        <v>9</v>
      </c>
      <c r="E19" s="14">
        <v>43222</v>
      </c>
      <c r="F19" s="14" t="s">
        <v>19</v>
      </c>
      <c r="G19" s="15">
        <v>600</v>
      </c>
      <c r="H19" s="15">
        <v>0</v>
      </c>
      <c r="I19" s="15">
        <v>0</v>
      </c>
      <c r="J19" s="15">
        <v>0</v>
      </c>
      <c r="K19" s="16">
        <f t="shared" ref="K19" si="6">SUM(G19:J19)</f>
        <v>600</v>
      </c>
      <c r="L19" s="15">
        <v>0</v>
      </c>
      <c r="M19" s="15">
        <v>0</v>
      </c>
      <c r="N19" s="15">
        <v>0</v>
      </c>
      <c r="O19" s="15">
        <v>0</v>
      </c>
      <c r="P19" s="17">
        <f t="shared" si="4"/>
        <v>600</v>
      </c>
    </row>
    <row r="20" spans="1:16" x14ac:dyDescent="0.25">
      <c r="A20" s="5">
        <v>43891</v>
      </c>
      <c r="B20" s="7" t="s">
        <v>0</v>
      </c>
      <c r="C20" s="2" t="s">
        <v>12</v>
      </c>
      <c r="D20" s="2" t="s">
        <v>8</v>
      </c>
      <c r="E20" s="3">
        <v>43165</v>
      </c>
      <c r="F20" s="3" t="s">
        <v>11</v>
      </c>
      <c r="G20" s="4">
        <f>3200+332.78</f>
        <v>3532.7799999999997</v>
      </c>
      <c r="H20" s="4">
        <v>8000</v>
      </c>
      <c r="I20" s="4">
        <v>0</v>
      </c>
      <c r="J20" s="4">
        <v>0</v>
      </c>
      <c r="K20" s="6">
        <f t="shared" ref="K20:K26" si="7">SUM(G20:J20)</f>
        <v>11532.779999999999</v>
      </c>
      <c r="L20" s="4">
        <v>713.08</v>
      </c>
      <c r="M20" s="4">
        <v>0</v>
      </c>
      <c r="N20" s="4">
        <v>1203.22</v>
      </c>
      <c r="O20" s="4">
        <v>0</v>
      </c>
      <c r="P20" s="8">
        <f t="shared" ref="P20:P28" si="8">K20-SUM(L20:O20)</f>
        <v>9616.48</v>
      </c>
    </row>
    <row r="21" spans="1:16" x14ac:dyDescent="0.25">
      <c r="A21" s="5">
        <f>A20</f>
        <v>43891</v>
      </c>
      <c r="B21" s="7" t="s">
        <v>14</v>
      </c>
      <c r="C21" s="2" t="s">
        <v>4</v>
      </c>
      <c r="D21" s="2" t="s">
        <v>8</v>
      </c>
      <c r="E21" s="3">
        <v>43467</v>
      </c>
      <c r="F21" s="3" t="s">
        <v>11</v>
      </c>
      <c r="G21" s="4">
        <v>1200</v>
      </c>
      <c r="H21" s="4">
        <v>0</v>
      </c>
      <c r="I21" s="4">
        <v>0</v>
      </c>
      <c r="J21" s="4">
        <v>0</v>
      </c>
      <c r="K21" s="6">
        <f t="shared" si="7"/>
        <v>1200</v>
      </c>
      <c r="L21" s="4">
        <v>92.32</v>
      </c>
      <c r="M21" s="4">
        <v>0</v>
      </c>
      <c r="N21" s="4">
        <v>0</v>
      </c>
      <c r="O21" s="4">
        <v>0</v>
      </c>
      <c r="P21" s="8">
        <f t="shared" si="8"/>
        <v>1107.68</v>
      </c>
    </row>
    <row r="22" spans="1:16" x14ac:dyDescent="0.25">
      <c r="A22" s="5">
        <f t="shared" ref="A22:A28" si="9">A21</f>
        <v>43891</v>
      </c>
      <c r="B22" s="7" t="s">
        <v>37</v>
      </c>
      <c r="C22" s="2" t="s">
        <v>36</v>
      </c>
      <c r="D22" s="2" t="s">
        <v>8</v>
      </c>
      <c r="E22" s="3">
        <v>43832</v>
      </c>
      <c r="F22" s="3" t="s">
        <v>10</v>
      </c>
      <c r="G22" s="4">
        <v>2000</v>
      </c>
      <c r="H22" s="4">
        <v>0</v>
      </c>
      <c r="I22" s="4">
        <v>0</v>
      </c>
      <c r="J22" s="4">
        <v>0</v>
      </c>
      <c r="K22" s="6">
        <f t="shared" si="7"/>
        <v>2000</v>
      </c>
      <c r="L22" s="4">
        <f>0.11*G22</f>
        <v>220</v>
      </c>
      <c r="M22" s="4">
        <v>0</v>
      </c>
      <c r="N22" s="4">
        <v>0</v>
      </c>
      <c r="O22" s="4">
        <v>0</v>
      </c>
      <c r="P22" s="8">
        <f t="shared" si="8"/>
        <v>1780</v>
      </c>
    </row>
    <row r="23" spans="1:16" x14ac:dyDescent="0.25">
      <c r="A23" s="5">
        <f t="shared" si="9"/>
        <v>43891</v>
      </c>
      <c r="B23" s="7" t="s">
        <v>15</v>
      </c>
      <c r="C23" s="2" t="s">
        <v>5</v>
      </c>
      <c r="D23" s="2" t="s">
        <v>9</v>
      </c>
      <c r="E23" s="3">
        <v>43525</v>
      </c>
      <c r="F23" s="3" t="s">
        <v>11</v>
      </c>
      <c r="G23" s="4">
        <f>2133.33+282.62</f>
        <v>2415.9499999999998</v>
      </c>
      <c r="H23" s="4">
        <v>5333.33</v>
      </c>
      <c r="I23" s="4">
        <v>0</v>
      </c>
      <c r="J23" s="4">
        <v>0</v>
      </c>
      <c r="K23" s="6">
        <f t="shared" si="7"/>
        <v>7749.28</v>
      </c>
      <c r="L23" s="4">
        <v>506.84</v>
      </c>
      <c r="M23" s="4">
        <v>0</v>
      </c>
      <c r="N23" s="4">
        <v>430.76</v>
      </c>
      <c r="O23" s="4">
        <v>0</v>
      </c>
      <c r="P23" s="8">
        <f t="shared" si="8"/>
        <v>6811.68</v>
      </c>
    </row>
    <row r="24" spans="1:16" x14ac:dyDescent="0.25">
      <c r="A24" s="5">
        <f t="shared" si="9"/>
        <v>43891</v>
      </c>
      <c r="B24" s="7" t="s">
        <v>2</v>
      </c>
      <c r="C24" s="2" t="s">
        <v>38</v>
      </c>
      <c r="D24" s="2" t="s">
        <v>9</v>
      </c>
      <c r="E24" s="3">
        <v>43252</v>
      </c>
      <c r="F24" s="3" t="s">
        <v>11</v>
      </c>
      <c r="G24" s="4">
        <v>6000</v>
      </c>
      <c r="H24" s="4">
        <v>0</v>
      </c>
      <c r="I24" s="4">
        <v>0</v>
      </c>
      <c r="J24" s="4">
        <v>0</v>
      </c>
      <c r="K24" s="6">
        <f t="shared" si="7"/>
        <v>6000</v>
      </c>
      <c r="L24" s="4">
        <v>698.93</v>
      </c>
      <c r="M24" s="4">
        <v>0</v>
      </c>
      <c r="N24" s="4">
        <v>588.42999999999995</v>
      </c>
      <c r="O24" s="4">
        <v>0</v>
      </c>
      <c r="P24" s="8">
        <f t="shared" si="8"/>
        <v>4712.6400000000003</v>
      </c>
    </row>
    <row r="25" spans="1:16" x14ac:dyDescent="0.25">
      <c r="A25" s="5">
        <f t="shared" si="9"/>
        <v>43891</v>
      </c>
      <c r="B25" s="7" t="s">
        <v>13</v>
      </c>
      <c r="C25" s="2" t="s">
        <v>3</v>
      </c>
      <c r="D25" s="2" t="s">
        <v>9</v>
      </c>
      <c r="E25" s="3">
        <v>43467</v>
      </c>
      <c r="F25" s="3" t="s">
        <v>11</v>
      </c>
      <c r="G25" s="4">
        <v>5000</v>
      </c>
      <c r="H25" s="4">
        <v>0</v>
      </c>
      <c r="I25" s="4">
        <v>0</v>
      </c>
      <c r="J25" s="4">
        <v>0</v>
      </c>
      <c r="K25" s="6">
        <f t="shared" si="7"/>
        <v>5000</v>
      </c>
      <c r="L25" s="4">
        <v>558.92999999999995</v>
      </c>
      <c r="M25" s="4">
        <v>0</v>
      </c>
      <c r="N25" s="4">
        <v>277.79000000000002</v>
      </c>
      <c r="O25" s="4">
        <v>0</v>
      </c>
      <c r="P25" s="8">
        <f t="shared" si="8"/>
        <v>4163.28</v>
      </c>
    </row>
    <row r="26" spans="1:16" x14ac:dyDescent="0.25">
      <c r="A26" s="5">
        <f t="shared" si="9"/>
        <v>43891</v>
      </c>
      <c r="B26" s="7" t="s">
        <v>16</v>
      </c>
      <c r="C26" s="2" t="s">
        <v>1</v>
      </c>
      <c r="D26" s="2" t="s">
        <v>9</v>
      </c>
      <c r="E26" s="3">
        <v>43542</v>
      </c>
      <c r="F26" s="3" t="s">
        <v>11</v>
      </c>
      <c r="G26" s="4">
        <f>3733.33+332.78</f>
        <v>4066.1099999999997</v>
      </c>
      <c r="H26" s="4">
        <v>9333.33</v>
      </c>
      <c r="I26" s="4">
        <v>0</v>
      </c>
      <c r="J26" s="4">
        <v>0</v>
      </c>
      <c r="K26" s="6">
        <f t="shared" si="7"/>
        <v>13399.439999999999</v>
      </c>
      <c r="L26" s="4">
        <v>713.08</v>
      </c>
      <c r="M26" s="4">
        <v>0</v>
      </c>
      <c r="N26" s="4">
        <v>1568.78</v>
      </c>
      <c r="O26" s="4">
        <v>0</v>
      </c>
      <c r="P26" s="8">
        <f t="shared" si="8"/>
        <v>11117.579999999998</v>
      </c>
    </row>
    <row r="27" spans="1:16" x14ac:dyDescent="0.25">
      <c r="A27" s="5">
        <f t="shared" si="9"/>
        <v>43891</v>
      </c>
      <c r="B27" s="7" t="s">
        <v>35</v>
      </c>
      <c r="C27" s="2" t="s">
        <v>34</v>
      </c>
      <c r="D27" s="2" t="s">
        <v>9</v>
      </c>
      <c r="E27" s="3">
        <v>43696</v>
      </c>
      <c r="F27" s="3" t="s">
        <v>11</v>
      </c>
      <c r="G27" s="4">
        <v>6000</v>
      </c>
      <c r="H27" s="4">
        <v>0</v>
      </c>
      <c r="I27" s="4">
        <v>0</v>
      </c>
      <c r="J27" s="4">
        <v>0</v>
      </c>
      <c r="K27" s="6">
        <v>6000</v>
      </c>
      <c r="L27" s="4">
        <v>698.93</v>
      </c>
      <c r="M27" s="4">
        <v>0</v>
      </c>
      <c r="N27" s="4">
        <v>536.29</v>
      </c>
      <c r="O27" s="4">
        <v>0</v>
      </c>
      <c r="P27" s="8">
        <f t="shared" si="8"/>
        <v>4764.7800000000007</v>
      </c>
    </row>
    <row r="28" spans="1:16" x14ac:dyDescent="0.25">
      <c r="A28" s="5">
        <f t="shared" si="9"/>
        <v>43891</v>
      </c>
      <c r="B28" s="7" t="s">
        <v>17</v>
      </c>
      <c r="C28" s="2" t="s">
        <v>18</v>
      </c>
      <c r="D28" s="2" t="s">
        <v>9</v>
      </c>
      <c r="E28" s="3">
        <v>43222</v>
      </c>
      <c r="F28" s="3" t="s">
        <v>19</v>
      </c>
      <c r="G28" s="4">
        <v>600</v>
      </c>
      <c r="H28" s="4">
        <v>0</v>
      </c>
      <c r="I28" s="4">
        <v>0</v>
      </c>
      <c r="J28" s="4">
        <v>0</v>
      </c>
      <c r="K28" s="6">
        <f t="shared" ref="K28" si="10">SUM(G28:J28)</f>
        <v>600</v>
      </c>
      <c r="L28" s="4">
        <v>0</v>
      </c>
      <c r="M28" s="4">
        <v>0</v>
      </c>
      <c r="N28" s="4">
        <v>0</v>
      </c>
      <c r="O28" s="4">
        <v>0</v>
      </c>
      <c r="P28" s="8">
        <f t="shared" si="8"/>
        <v>600</v>
      </c>
    </row>
    <row r="29" spans="1:16" x14ac:dyDescent="0.25">
      <c r="A29" s="11">
        <v>43922</v>
      </c>
      <c r="B29" s="12" t="s">
        <v>0</v>
      </c>
      <c r="C29" s="13" t="s">
        <v>12</v>
      </c>
      <c r="D29" s="13" t="s">
        <v>8</v>
      </c>
      <c r="E29" s="14">
        <v>43165</v>
      </c>
      <c r="F29" s="14" t="s">
        <v>11</v>
      </c>
      <c r="G29" s="15">
        <f>2800+380.31</f>
        <v>3180.31</v>
      </c>
      <c r="H29" s="15">
        <v>0</v>
      </c>
      <c r="I29" s="15">
        <v>0</v>
      </c>
      <c r="J29" s="15">
        <v>0</v>
      </c>
      <c r="K29" s="16">
        <f t="shared" ref="K29:K35" si="11">SUM(G29:J29)</f>
        <v>3180.31</v>
      </c>
      <c r="L29" s="15">
        <v>713.08</v>
      </c>
      <c r="M29" s="15">
        <v>0</v>
      </c>
      <c r="N29" s="15">
        <v>42.24</v>
      </c>
      <c r="O29" s="15">
        <v>0</v>
      </c>
      <c r="P29" s="17">
        <f t="shared" ref="P29:P37" si="12">K29-SUM(L29:O29)</f>
        <v>2424.9899999999998</v>
      </c>
    </row>
    <row r="30" spans="1:16" x14ac:dyDescent="0.25">
      <c r="A30" s="11">
        <v>43922</v>
      </c>
      <c r="B30" s="12" t="s">
        <v>14</v>
      </c>
      <c r="C30" s="13" t="s">
        <v>4</v>
      </c>
      <c r="D30" s="13" t="s">
        <v>8</v>
      </c>
      <c r="E30" s="14">
        <v>43467</v>
      </c>
      <c r="F30" s="14" t="s">
        <v>11</v>
      </c>
      <c r="G30" s="15">
        <v>1200</v>
      </c>
      <c r="H30" s="15">
        <v>0</v>
      </c>
      <c r="I30" s="15">
        <v>0</v>
      </c>
      <c r="J30" s="15">
        <v>0</v>
      </c>
      <c r="K30" s="16">
        <f t="shared" si="11"/>
        <v>1200</v>
      </c>
      <c r="L30" s="15">
        <v>92.32</v>
      </c>
      <c r="M30" s="15">
        <v>0</v>
      </c>
      <c r="N30" s="15">
        <v>0</v>
      </c>
      <c r="O30" s="15">
        <v>0</v>
      </c>
      <c r="P30" s="17">
        <f t="shared" si="12"/>
        <v>1107.68</v>
      </c>
    </row>
    <row r="31" spans="1:16" x14ac:dyDescent="0.25">
      <c r="A31" s="11">
        <v>43922</v>
      </c>
      <c r="B31" s="12" t="s">
        <v>37</v>
      </c>
      <c r="C31" s="13" t="s">
        <v>36</v>
      </c>
      <c r="D31" s="13" t="s">
        <v>8</v>
      </c>
      <c r="E31" s="14">
        <v>43832</v>
      </c>
      <c r="F31" s="14" t="s">
        <v>10</v>
      </c>
      <c r="G31" s="15">
        <v>2000</v>
      </c>
      <c r="H31" s="15">
        <v>0</v>
      </c>
      <c r="I31" s="15">
        <v>0</v>
      </c>
      <c r="J31" s="15">
        <v>0</v>
      </c>
      <c r="K31" s="16">
        <f t="shared" si="11"/>
        <v>2000</v>
      </c>
      <c r="L31" s="15">
        <f>0.11*G31</f>
        <v>220</v>
      </c>
      <c r="M31" s="15">
        <v>0</v>
      </c>
      <c r="N31" s="15">
        <v>0</v>
      </c>
      <c r="O31" s="15">
        <v>0</v>
      </c>
      <c r="P31" s="17">
        <f t="shared" si="12"/>
        <v>1780</v>
      </c>
    </row>
    <row r="32" spans="1:16" x14ac:dyDescent="0.25">
      <c r="A32" s="11">
        <v>43922</v>
      </c>
      <c r="B32" s="12" t="s">
        <v>15</v>
      </c>
      <c r="C32" s="13" t="s">
        <v>5</v>
      </c>
      <c r="D32" s="13" t="s">
        <v>9</v>
      </c>
      <c r="E32" s="14">
        <v>43525</v>
      </c>
      <c r="F32" s="14" t="s">
        <v>11</v>
      </c>
      <c r="G32" s="15">
        <f>1866.67+322.99</f>
        <v>2189.66</v>
      </c>
      <c r="H32" s="15">
        <v>0</v>
      </c>
      <c r="I32" s="15">
        <v>0</v>
      </c>
      <c r="J32" s="15">
        <v>0</v>
      </c>
      <c r="K32" s="16">
        <f t="shared" si="11"/>
        <v>2189.66</v>
      </c>
      <c r="L32" s="15">
        <v>518.48</v>
      </c>
      <c r="M32" s="15">
        <v>0</v>
      </c>
      <c r="N32" s="15">
        <v>0</v>
      </c>
      <c r="O32" s="15">
        <v>0</v>
      </c>
      <c r="P32" s="17">
        <f t="shared" si="12"/>
        <v>1671.1799999999998</v>
      </c>
    </row>
    <row r="33" spans="1:16" x14ac:dyDescent="0.25">
      <c r="A33" s="11">
        <v>43922</v>
      </c>
      <c r="B33" s="12" t="s">
        <v>2</v>
      </c>
      <c r="C33" s="13" t="s">
        <v>38</v>
      </c>
      <c r="D33" s="13" t="s">
        <v>9</v>
      </c>
      <c r="E33" s="14">
        <v>43252</v>
      </c>
      <c r="F33" s="14" t="s">
        <v>11</v>
      </c>
      <c r="G33" s="15">
        <v>6000</v>
      </c>
      <c r="H33" s="15">
        <v>0</v>
      </c>
      <c r="I33" s="15">
        <v>0</v>
      </c>
      <c r="J33" s="15">
        <v>0</v>
      </c>
      <c r="K33" s="16">
        <f t="shared" si="11"/>
        <v>6000</v>
      </c>
      <c r="L33" s="15">
        <v>698.93</v>
      </c>
      <c r="M33" s="15">
        <v>0</v>
      </c>
      <c r="N33" s="15">
        <v>588.42999999999995</v>
      </c>
      <c r="O33" s="15">
        <v>0</v>
      </c>
      <c r="P33" s="17">
        <f t="shared" si="12"/>
        <v>4712.6400000000003</v>
      </c>
    </row>
    <row r="34" spans="1:16" x14ac:dyDescent="0.25">
      <c r="A34" s="11">
        <v>43922</v>
      </c>
      <c r="B34" s="12" t="s">
        <v>13</v>
      </c>
      <c r="C34" s="13" t="s">
        <v>3</v>
      </c>
      <c r="D34" s="13" t="s">
        <v>9</v>
      </c>
      <c r="E34" s="14">
        <v>43467</v>
      </c>
      <c r="F34" s="14" t="s">
        <v>11</v>
      </c>
      <c r="G34" s="15">
        <v>5000</v>
      </c>
      <c r="H34" s="15">
        <v>0</v>
      </c>
      <c r="I34" s="15">
        <v>0</v>
      </c>
      <c r="J34" s="15">
        <v>0</v>
      </c>
      <c r="K34" s="16">
        <f t="shared" si="11"/>
        <v>5000</v>
      </c>
      <c r="L34" s="15">
        <v>558.92999999999995</v>
      </c>
      <c r="M34" s="15">
        <v>0</v>
      </c>
      <c r="N34" s="15">
        <v>277.79000000000002</v>
      </c>
      <c r="O34" s="15">
        <v>0</v>
      </c>
      <c r="P34" s="17">
        <f t="shared" si="12"/>
        <v>4163.28</v>
      </c>
    </row>
    <row r="35" spans="1:16" x14ac:dyDescent="0.25">
      <c r="A35" s="11">
        <v>43922</v>
      </c>
      <c r="B35" s="12" t="s">
        <v>16</v>
      </c>
      <c r="C35" s="13" t="s">
        <v>1</v>
      </c>
      <c r="D35" s="13" t="s">
        <v>9</v>
      </c>
      <c r="E35" s="14">
        <v>43542</v>
      </c>
      <c r="F35" s="14" t="s">
        <v>11</v>
      </c>
      <c r="G35" s="15">
        <f>3266.67+380.31</f>
        <v>3646.98</v>
      </c>
      <c r="H35" s="15">
        <v>0</v>
      </c>
      <c r="I35" s="15">
        <v>0</v>
      </c>
      <c r="J35" s="15">
        <v>0</v>
      </c>
      <c r="K35" s="16">
        <f t="shared" si="11"/>
        <v>3646.98</v>
      </c>
      <c r="L35" s="15">
        <v>713.08</v>
      </c>
      <c r="M35" s="15">
        <v>0</v>
      </c>
      <c r="N35" s="15">
        <v>63.02</v>
      </c>
      <c r="O35" s="15">
        <v>0</v>
      </c>
      <c r="P35" s="17">
        <f t="shared" si="12"/>
        <v>2870.88</v>
      </c>
    </row>
    <row r="36" spans="1:16" x14ac:dyDescent="0.25">
      <c r="A36" s="11">
        <v>43922</v>
      </c>
      <c r="B36" s="12" t="s">
        <v>35</v>
      </c>
      <c r="C36" s="13" t="s">
        <v>34</v>
      </c>
      <c r="D36" s="13" t="s">
        <v>9</v>
      </c>
      <c r="E36" s="14">
        <v>43696</v>
      </c>
      <c r="F36" s="14" t="s">
        <v>11</v>
      </c>
      <c r="G36" s="15">
        <v>6000</v>
      </c>
      <c r="H36" s="15">
        <v>0</v>
      </c>
      <c r="I36" s="15">
        <v>0</v>
      </c>
      <c r="J36" s="15">
        <v>0</v>
      </c>
      <c r="K36" s="16">
        <v>6000</v>
      </c>
      <c r="L36" s="15">
        <v>698.93</v>
      </c>
      <c r="M36" s="15">
        <v>0</v>
      </c>
      <c r="N36" s="15">
        <v>536.29</v>
      </c>
      <c r="O36" s="15">
        <v>0</v>
      </c>
      <c r="P36" s="17">
        <f t="shared" si="12"/>
        <v>4764.7800000000007</v>
      </c>
    </row>
    <row r="37" spans="1:16" x14ac:dyDescent="0.25">
      <c r="A37" s="11">
        <v>43922</v>
      </c>
      <c r="B37" s="12" t="s">
        <v>39</v>
      </c>
      <c r="C37" s="13" t="s">
        <v>18</v>
      </c>
      <c r="D37" s="13" t="s">
        <v>9</v>
      </c>
      <c r="E37" s="14">
        <v>43927</v>
      </c>
      <c r="F37" s="14" t="s">
        <v>40</v>
      </c>
      <c r="G37" s="15">
        <v>500</v>
      </c>
      <c r="H37" s="15">
        <v>0</v>
      </c>
      <c r="I37" s="15">
        <v>0</v>
      </c>
      <c r="J37" s="15">
        <v>0</v>
      </c>
      <c r="K37" s="16">
        <f t="shared" ref="K37" si="13">SUM(G37:J37)</f>
        <v>500</v>
      </c>
      <c r="L37" s="15">
        <v>0</v>
      </c>
      <c r="M37" s="15">
        <v>0</v>
      </c>
      <c r="N37" s="15">
        <v>0</v>
      </c>
      <c r="O37" s="15">
        <v>0</v>
      </c>
      <c r="P37" s="17">
        <f t="shared" si="12"/>
        <v>500</v>
      </c>
    </row>
    <row r="38" spans="1:16" x14ac:dyDescent="0.25">
      <c r="A38" s="5">
        <v>43952</v>
      </c>
      <c r="B38" s="7" t="s">
        <v>0</v>
      </c>
      <c r="C38" s="2" t="s">
        <v>12</v>
      </c>
      <c r="D38" s="2" t="s">
        <v>8</v>
      </c>
      <c r="E38" s="3">
        <v>43165</v>
      </c>
      <c r="F38" s="3" t="s">
        <v>11</v>
      </c>
      <c r="G38" s="4">
        <v>4500</v>
      </c>
      <c r="H38" s="4">
        <v>0</v>
      </c>
      <c r="I38" s="4">
        <v>0</v>
      </c>
      <c r="J38" s="4">
        <v>0</v>
      </c>
      <c r="K38" s="6">
        <f t="shared" ref="K38:K45" si="14">SUM(G38:J38)</f>
        <v>4500</v>
      </c>
      <c r="L38" s="4">
        <v>488.93</v>
      </c>
      <c r="M38" s="4">
        <v>0</v>
      </c>
      <c r="N38" s="4">
        <v>266.36</v>
      </c>
      <c r="O38" s="4">
        <v>0</v>
      </c>
      <c r="P38" s="8">
        <f t="shared" ref="P38:P46" si="15">K38-SUM(L38:O38)</f>
        <v>3744.71</v>
      </c>
    </row>
    <row r="39" spans="1:16" x14ac:dyDescent="0.25">
      <c r="A39" s="5">
        <f>A38</f>
        <v>43952</v>
      </c>
      <c r="B39" s="7" t="s">
        <v>14</v>
      </c>
      <c r="C39" s="2" t="s">
        <v>4</v>
      </c>
      <c r="D39" s="2" t="s">
        <v>8</v>
      </c>
      <c r="E39" s="3">
        <v>43467</v>
      </c>
      <c r="F39" s="3" t="s">
        <v>11</v>
      </c>
      <c r="G39" s="4">
        <v>1200</v>
      </c>
      <c r="H39" s="4">
        <v>0</v>
      </c>
      <c r="I39" s="4">
        <v>0</v>
      </c>
      <c r="J39" s="4">
        <v>0</v>
      </c>
      <c r="K39" s="6">
        <f t="shared" si="14"/>
        <v>1200</v>
      </c>
      <c r="L39" s="4">
        <v>92.32</v>
      </c>
      <c r="M39" s="4">
        <v>0</v>
      </c>
      <c r="N39" s="4">
        <v>0</v>
      </c>
      <c r="O39" s="4">
        <v>0</v>
      </c>
      <c r="P39" s="8">
        <f t="shared" si="15"/>
        <v>1107.68</v>
      </c>
    </row>
    <row r="40" spans="1:16" x14ac:dyDescent="0.25">
      <c r="A40" s="5">
        <f t="shared" ref="A40:A46" si="16">A39</f>
        <v>43952</v>
      </c>
      <c r="B40" s="7" t="s">
        <v>37</v>
      </c>
      <c r="C40" s="2" t="s">
        <v>36</v>
      </c>
      <c r="D40" s="2" t="s">
        <v>8</v>
      </c>
      <c r="E40" s="3">
        <v>43832</v>
      </c>
      <c r="F40" s="3" t="s">
        <v>10</v>
      </c>
      <c r="G40" s="4">
        <v>2000</v>
      </c>
      <c r="H40" s="4">
        <v>0</v>
      </c>
      <c r="I40" s="4">
        <v>0</v>
      </c>
      <c r="J40" s="4">
        <v>0</v>
      </c>
      <c r="K40" s="6">
        <f t="shared" si="14"/>
        <v>2000</v>
      </c>
      <c r="L40" s="4">
        <f>0.11*G40</f>
        <v>220</v>
      </c>
      <c r="M40" s="4">
        <v>0</v>
      </c>
      <c r="N40" s="4">
        <v>0</v>
      </c>
      <c r="O40" s="4">
        <v>0</v>
      </c>
      <c r="P40" s="8">
        <f t="shared" si="15"/>
        <v>1780</v>
      </c>
    </row>
    <row r="41" spans="1:16" x14ac:dyDescent="0.25">
      <c r="A41" s="5">
        <f t="shared" si="16"/>
        <v>43952</v>
      </c>
      <c r="B41" s="7" t="s">
        <v>15</v>
      </c>
      <c r="C41" s="2" t="s">
        <v>5</v>
      </c>
      <c r="D41" s="2" t="s">
        <v>9</v>
      </c>
      <c r="E41" s="3">
        <v>43525</v>
      </c>
      <c r="F41" s="3" t="s">
        <v>11</v>
      </c>
      <c r="G41" s="4">
        <v>3000</v>
      </c>
      <c r="H41" s="4">
        <v>0</v>
      </c>
      <c r="I41" s="4">
        <v>0</v>
      </c>
      <c r="J41" s="4">
        <v>0</v>
      </c>
      <c r="K41" s="6">
        <f t="shared" si="14"/>
        <v>3000</v>
      </c>
      <c r="L41" s="4">
        <v>281.62</v>
      </c>
      <c r="M41" s="4">
        <v>0</v>
      </c>
      <c r="N41" s="4">
        <v>61.08</v>
      </c>
      <c r="O41" s="4">
        <v>0</v>
      </c>
      <c r="P41" s="8">
        <f t="shared" si="15"/>
        <v>2657.3</v>
      </c>
    </row>
    <row r="42" spans="1:16" x14ac:dyDescent="0.25">
      <c r="A42" s="5">
        <f t="shared" si="16"/>
        <v>43952</v>
      </c>
      <c r="B42" s="7" t="s">
        <v>2</v>
      </c>
      <c r="C42" s="2" t="s">
        <v>38</v>
      </c>
      <c r="D42" s="2" t="s">
        <v>9</v>
      </c>
      <c r="E42" s="3">
        <v>43252</v>
      </c>
      <c r="F42" s="3" t="s">
        <v>11</v>
      </c>
      <c r="G42" s="4">
        <v>4500</v>
      </c>
      <c r="H42" s="4">
        <v>0</v>
      </c>
      <c r="I42" s="4">
        <v>0</v>
      </c>
      <c r="J42" s="4">
        <v>0</v>
      </c>
      <c r="K42" s="6">
        <f t="shared" si="14"/>
        <v>4500</v>
      </c>
      <c r="L42" s="4">
        <v>488.93</v>
      </c>
      <c r="M42" s="4">
        <v>0</v>
      </c>
      <c r="N42" s="4">
        <v>266.36</v>
      </c>
      <c r="O42" s="4">
        <v>0</v>
      </c>
      <c r="P42" s="8">
        <f t="shared" si="15"/>
        <v>3744.71</v>
      </c>
    </row>
    <row r="43" spans="1:16" x14ac:dyDescent="0.25">
      <c r="A43" s="5">
        <f t="shared" si="16"/>
        <v>43952</v>
      </c>
      <c r="B43" s="7" t="s">
        <v>13</v>
      </c>
      <c r="C43" s="2" t="s">
        <v>3</v>
      </c>
      <c r="D43" s="2" t="s">
        <v>9</v>
      </c>
      <c r="E43" s="3">
        <v>43467</v>
      </c>
      <c r="F43" s="3" t="s">
        <v>11</v>
      </c>
      <c r="G43" s="4">
        <v>3750</v>
      </c>
      <c r="H43" s="4">
        <v>0</v>
      </c>
      <c r="I43" s="4">
        <v>0</v>
      </c>
      <c r="J43" s="4">
        <v>0</v>
      </c>
      <c r="K43" s="6">
        <f t="shared" si="14"/>
        <v>3750</v>
      </c>
      <c r="L43" s="4">
        <v>383.93</v>
      </c>
      <c r="M43" s="4">
        <v>0</v>
      </c>
      <c r="N43" s="4">
        <v>93.23</v>
      </c>
      <c r="O43" s="4">
        <v>0</v>
      </c>
      <c r="P43" s="8">
        <f t="shared" si="15"/>
        <v>3272.84</v>
      </c>
    </row>
    <row r="44" spans="1:16" x14ac:dyDescent="0.25">
      <c r="A44" s="5">
        <f t="shared" si="16"/>
        <v>43952</v>
      </c>
      <c r="B44" s="7" t="s">
        <v>16</v>
      </c>
      <c r="C44" s="2" t="s">
        <v>1</v>
      </c>
      <c r="D44" s="2" t="s">
        <v>9</v>
      </c>
      <c r="E44" s="3">
        <v>43542</v>
      </c>
      <c r="F44" s="3" t="s">
        <v>11</v>
      </c>
      <c r="G44" s="4">
        <v>5250</v>
      </c>
      <c r="H44" s="4">
        <v>0</v>
      </c>
      <c r="I44" s="4">
        <v>0</v>
      </c>
      <c r="J44" s="4">
        <v>0</v>
      </c>
      <c r="K44" s="6">
        <f t="shared" si="14"/>
        <v>5250</v>
      </c>
      <c r="L44" s="4">
        <v>593.92999999999995</v>
      </c>
      <c r="M44" s="4">
        <v>0</v>
      </c>
      <c r="N44" s="4">
        <v>368.83</v>
      </c>
      <c r="O44" s="4">
        <v>0</v>
      </c>
      <c r="P44" s="8">
        <f t="shared" si="15"/>
        <v>4287.24</v>
      </c>
    </row>
    <row r="45" spans="1:16" x14ac:dyDescent="0.25">
      <c r="A45" s="5">
        <f t="shared" si="16"/>
        <v>43952</v>
      </c>
      <c r="B45" s="7" t="s">
        <v>35</v>
      </c>
      <c r="C45" s="2" t="s">
        <v>34</v>
      </c>
      <c r="D45" s="2" t="s">
        <v>9</v>
      </c>
      <c r="E45" s="3">
        <v>43696</v>
      </c>
      <c r="F45" s="3" t="s">
        <v>11</v>
      </c>
      <c r="G45" s="4">
        <v>4500</v>
      </c>
      <c r="H45" s="4">
        <v>0</v>
      </c>
      <c r="I45" s="4">
        <v>0</v>
      </c>
      <c r="J45" s="4">
        <v>0</v>
      </c>
      <c r="K45" s="6">
        <f t="shared" si="14"/>
        <v>4500</v>
      </c>
      <c r="L45" s="4">
        <v>488.93</v>
      </c>
      <c r="M45" s="4">
        <v>0</v>
      </c>
      <c r="N45" s="4">
        <v>223.7</v>
      </c>
      <c r="O45" s="4">
        <v>0</v>
      </c>
      <c r="P45" s="8">
        <f t="shared" si="15"/>
        <v>3787.37</v>
      </c>
    </row>
    <row r="46" spans="1:16" x14ac:dyDescent="0.25">
      <c r="A46" s="5">
        <f t="shared" si="16"/>
        <v>43952</v>
      </c>
      <c r="B46" s="7" t="s">
        <v>39</v>
      </c>
      <c r="C46" s="2" t="s">
        <v>18</v>
      </c>
      <c r="D46" s="2" t="s">
        <v>9</v>
      </c>
      <c r="E46" s="3">
        <v>43927</v>
      </c>
      <c r="F46" s="3" t="s">
        <v>40</v>
      </c>
      <c r="G46" s="4">
        <v>600</v>
      </c>
      <c r="H46" s="4">
        <v>0</v>
      </c>
      <c r="I46" s="4">
        <v>0</v>
      </c>
      <c r="J46" s="4">
        <v>0</v>
      </c>
      <c r="K46" s="6">
        <f t="shared" ref="K46" si="17">SUM(G46:J46)</f>
        <v>600</v>
      </c>
      <c r="L46" s="4">
        <v>0</v>
      </c>
      <c r="M46" s="4">
        <v>0</v>
      </c>
      <c r="N46" s="4">
        <v>0</v>
      </c>
      <c r="O46" s="4">
        <v>0</v>
      </c>
      <c r="P46" s="8">
        <f t="shared" si="15"/>
        <v>600</v>
      </c>
    </row>
    <row r="47" spans="1:16" x14ac:dyDescent="0.25">
      <c r="A47" s="11">
        <v>43983</v>
      </c>
      <c r="B47" s="12" t="s">
        <v>0</v>
      </c>
      <c r="C47" s="13" t="s">
        <v>12</v>
      </c>
      <c r="D47" s="13" t="s">
        <v>8</v>
      </c>
      <c r="E47" s="14">
        <v>43165</v>
      </c>
      <c r="F47" s="14" t="s">
        <v>11</v>
      </c>
      <c r="G47" s="15">
        <v>4500</v>
      </c>
      <c r="H47" s="15">
        <v>0</v>
      </c>
      <c r="I47" s="15">
        <v>0</v>
      </c>
      <c r="J47" s="15">
        <v>0</v>
      </c>
      <c r="K47" s="16">
        <f t="shared" ref="K47:K54" si="18">SUM(G47:J47)</f>
        <v>4500</v>
      </c>
      <c r="L47" s="15">
        <v>488.93</v>
      </c>
      <c r="M47" s="15">
        <v>0</v>
      </c>
      <c r="N47" s="15">
        <v>266.36</v>
      </c>
      <c r="O47" s="15">
        <v>0</v>
      </c>
      <c r="P47" s="17">
        <f t="shared" ref="P47:P57" si="19">K47-SUM(L47:O47)</f>
        <v>3744.71</v>
      </c>
    </row>
    <row r="48" spans="1:16" x14ac:dyDescent="0.25">
      <c r="A48" s="11">
        <f>A47</f>
        <v>43983</v>
      </c>
      <c r="B48" s="12" t="s">
        <v>14</v>
      </c>
      <c r="C48" s="13" t="s">
        <v>4</v>
      </c>
      <c r="D48" s="13" t="s">
        <v>8</v>
      </c>
      <c r="E48" s="14">
        <v>43467</v>
      </c>
      <c r="F48" s="14" t="s">
        <v>11</v>
      </c>
      <c r="G48" s="15">
        <v>1200</v>
      </c>
      <c r="H48" s="15">
        <v>0</v>
      </c>
      <c r="I48" s="15">
        <v>0</v>
      </c>
      <c r="J48" s="15">
        <v>0</v>
      </c>
      <c r="K48" s="16">
        <f t="shared" si="18"/>
        <v>1200</v>
      </c>
      <c r="L48" s="15">
        <v>92.32</v>
      </c>
      <c r="M48" s="15">
        <v>0</v>
      </c>
      <c r="N48" s="15">
        <v>0</v>
      </c>
      <c r="O48" s="15">
        <v>0</v>
      </c>
      <c r="P48" s="17">
        <f t="shared" si="19"/>
        <v>1107.68</v>
      </c>
    </row>
    <row r="49" spans="1:16" x14ac:dyDescent="0.25">
      <c r="A49" s="11">
        <f t="shared" ref="A49:A55" si="20">A48</f>
        <v>43983</v>
      </c>
      <c r="B49" s="12" t="s">
        <v>37</v>
      </c>
      <c r="C49" s="13" t="s">
        <v>36</v>
      </c>
      <c r="D49" s="13" t="s">
        <v>8</v>
      </c>
      <c r="E49" s="14">
        <v>43832</v>
      </c>
      <c r="F49" s="14" t="s">
        <v>10</v>
      </c>
      <c r="G49" s="15">
        <v>2000</v>
      </c>
      <c r="H49" s="15">
        <v>0</v>
      </c>
      <c r="I49" s="15">
        <v>0</v>
      </c>
      <c r="J49" s="15">
        <v>0</v>
      </c>
      <c r="K49" s="16">
        <f t="shared" si="18"/>
        <v>2000</v>
      </c>
      <c r="L49" s="15">
        <f>0.11*G49</f>
        <v>220</v>
      </c>
      <c r="M49" s="15">
        <v>0</v>
      </c>
      <c r="N49" s="15">
        <v>0</v>
      </c>
      <c r="O49" s="15">
        <v>0</v>
      </c>
      <c r="P49" s="17">
        <f t="shared" si="19"/>
        <v>1780</v>
      </c>
    </row>
    <row r="50" spans="1:16" x14ac:dyDescent="0.25">
      <c r="A50" s="11">
        <f t="shared" si="20"/>
        <v>43983</v>
      </c>
      <c r="B50" s="12" t="s">
        <v>15</v>
      </c>
      <c r="C50" s="13" t="s">
        <v>5</v>
      </c>
      <c r="D50" s="13" t="s">
        <v>9</v>
      </c>
      <c r="E50" s="14">
        <v>43525</v>
      </c>
      <c r="F50" s="14" t="s">
        <v>11</v>
      </c>
      <c r="G50" s="15">
        <v>3000</v>
      </c>
      <c r="H50" s="15">
        <v>0</v>
      </c>
      <c r="I50" s="15">
        <v>0</v>
      </c>
      <c r="J50" s="15">
        <v>0</v>
      </c>
      <c r="K50" s="16">
        <f t="shared" si="18"/>
        <v>3000</v>
      </c>
      <c r="L50" s="15">
        <v>281.62</v>
      </c>
      <c r="M50" s="15">
        <v>0</v>
      </c>
      <c r="N50" s="15">
        <v>61.08</v>
      </c>
      <c r="O50" s="15">
        <v>0</v>
      </c>
      <c r="P50" s="17">
        <f t="shared" si="19"/>
        <v>2657.3</v>
      </c>
    </row>
    <row r="51" spans="1:16" x14ac:dyDescent="0.25">
      <c r="A51" s="11">
        <f t="shared" si="20"/>
        <v>43983</v>
      </c>
      <c r="B51" s="12" t="s">
        <v>2</v>
      </c>
      <c r="C51" s="13" t="s">
        <v>38</v>
      </c>
      <c r="D51" s="13" t="s">
        <v>9</v>
      </c>
      <c r="E51" s="14">
        <v>43252</v>
      </c>
      <c r="F51" s="14" t="s">
        <v>11</v>
      </c>
      <c r="G51" s="15">
        <v>1050</v>
      </c>
      <c r="H51" s="15">
        <v>8000</v>
      </c>
      <c r="I51" s="15">
        <v>0</v>
      </c>
      <c r="J51" s="15">
        <v>0</v>
      </c>
      <c r="K51" s="16">
        <f t="shared" si="18"/>
        <v>9050</v>
      </c>
      <c r="L51" s="15">
        <v>713.08</v>
      </c>
      <c r="M51" s="15">
        <v>0</v>
      </c>
      <c r="N51" s="15">
        <v>1134.54</v>
      </c>
      <c r="O51" s="15">
        <v>0</v>
      </c>
      <c r="P51" s="17">
        <f t="shared" si="19"/>
        <v>7202.38</v>
      </c>
    </row>
    <row r="52" spans="1:16" x14ac:dyDescent="0.25">
      <c r="A52" s="11">
        <f t="shared" si="20"/>
        <v>43983</v>
      </c>
      <c r="B52" s="12" t="s">
        <v>13</v>
      </c>
      <c r="C52" s="13" t="s">
        <v>3</v>
      </c>
      <c r="D52" s="13" t="s">
        <v>9</v>
      </c>
      <c r="E52" s="14">
        <v>43467</v>
      </c>
      <c r="F52" s="14" t="s">
        <v>11</v>
      </c>
      <c r="G52" s="15">
        <v>3750</v>
      </c>
      <c r="H52" s="15">
        <v>0</v>
      </c>
      <c r="I52" s="15">
        <v>0</v>
      </c>
      <c r="J52" s="15">
        <v>0</v>
      </c>
      <c r="K52" s="16">
        <f t="shared" si="18"/>
        <v>3750</v>
      </c>
      <c r="L52" s="15">
        <v>383.93</v>
      </c>
      <c r="M52" s="15">
        <v>0</v>
      </c>
      <c r="N52" s="15">
        <v>93.23</v>
      </c>
      <c r="O52" s="15">
        <v>0</v>
      </c>
      <c r="P52" s="17">
        <f t="shared" si="19"/>
        <v>3272.84</v>
      </c>
    </row>
    <row r="53" spans="1:16" x14ac:dyDescent="0.25">
      <c r="A53" s="11">
        <f t="shared" si="20"/>
        <v>43983</v>
      </c>
      <c r="B53" s="12" t="s">
        <v>16</v>
      </c>
      <c r="C53" s="13" t="s">
        <v>1</v>
      </c>
      <c r="D53" s="13" t="s">
        <v>9</v>
      </c>
      <c r="E53" s="14">
        <v>43542</v>
      </c>
      <c r="F53" s="14" t="s">
        <v>11</v>
      </c>
      <c r="G53" s="15">
        <v>5250</v>
      </c>
      <c r="H53" s="15">
        <v>0</v>
      </c>
      <c r="I53" s="15">
        <v>0</v>
      </c>
      <c r="J53" s="15">
        <v>0</v>
      </c>
      <c r="K53" s="16">
        <f t="shared" si="18"/>
        <v>5250</v>
      </c>
      <c r="L53" s="15">
        <v>593.92999999999995</v>
      </c>
      <c r="M53" s="15">
        <v>0</v>
      </c>
      <c r="N53" s="15">
        <v>368.83</v>
      </c>
      <c r="O53" s="15">
        <v>0</v>
      </c>
      <c r="P53" s="17">
        <f t="shared" si="19"/>
        <v>4287.24</v>
      </c>
    </row>
    <row r="54" spans="1:16" x14ac:dyDescent="0.25">
      <c r="A54" s="11">
        <f t="shared" si="20"/>
        <v>43983</v>
      </c>
      <c r="B54" s="12" t="s">
        <v>35</v>
      </c>
      <c r="C54" s="13" t="s">
        <v>34</v>
      </c>
      <c r="D54" s="13" t="s">
        <v>9</v>
      </c>
      <c r="E54" s="14">
        <v>43696</v>
      </c>
      <c r="F54" s="14" t="s">
        <v>11</v>
      </c>
      <c r="G54" s="15">
        <v>4500</v>
      </c>
      <c r="H54" s="15">
        <v>0</v>
      </c>
      <c r="I54" s="15">
        <v>0</v>
      </c>
      <c r="J54" s="15">
        <v>0</v>
      </c>
      <c r="K54" s="16">
        <f t="shared" si="18"/>
        <v>4500</v>
      </c>
      <c r="L54" s="15">
        <v>488.93</v>
      </c>
      <c r="M54" s="15">
        <v>0</v>
      </c>
      <c r="N54" s="15">
        <v>223.7</v>
      </c>
      <c r="O54" s="15">
        <v>0</v>
      </c>
      <c r="P54" s="17">
        <f t="shared" si="19"/>
        <v>3787.37</v>
      </c>
    </row>
    <row r="55" spans="1:16" x14ac:dyDescent="0.25">
      <c r="A55" s="11">
        <f t="shared" si="20"/>
        <v>43983</v>
      </c>
      <c r="B55" s="12" t="s">
        <v>39</v>
      </c>
      <c r="C55" s="13" t="s">
        <v>18</v>
      </c>
      <c r="D55" s="13" t="s">
        <v>9</v>
      </c>
      <c r="E55" s="14">
        <v>43927</v>
      </c>
      <c r="F55" s="14" t="s">
        <v>40</v>
      </c>
      <c r="G55" s="15">
        <v>600</v>
      </c>
      <c r="H55" s="15">
        <v>0</v>
      </c>
      <c r="I55" s="15">
        <v>0</v>
      </c>
      <c r="J55" s="15">
        <v>0</v>
      </c>
      <c r="K55" s="16">
        <f t="shared" ref="K55" si="21">SUM(G55:J55)</f>
        <v>600</v>
      </c>
      <c r="L55" s="15">
        <v>0</v>
      </c>
      <c r="M55" s="15">
        <v>0</v>
      </c>
      <c r="N55" s="15">
        <v>0</v>
      </c>
      <c r="O55" s="15">
        <v>0</v>
      </c>
      <c r="P55" s="17">
        <f t="shared" si="19"/>
        <v>600</v>
      </c>
    </row>
    <row r="56" spans="1:16" x14ac:dyDescent="0.25">
      <c r="A56" s="18">
        <v>44013</v>
      </c>
      <c r="B56" s="19" t="s">
        <v>42</v>
      </c>
      <c r="C56" s="20" t="s">
        <v>41</v>
      </c>
      <c r="D56" s="20" t="s">
        <v>8</v>
      </c>
      <c r="E56" s="21">
        <v>44013</v>
      </c>
      <c r="F56" s="21" t="s">
        <v>10</v>
      </c>
      <c r="G56" s="22">
        <v>3000</v>
      </c>
      <c r="H56" s="22">
        <v>0</v>
      </c>
      <c r="I56" s="22">
        <v>0</v>
      </c>
      <c r="J56" s="22">
        <v>0</v>
      </c>
      <c r="K56" s="23">
        <f t="shared" ref="K56:K57" si="22">SUM(G56:J56)</f>
        <v>3000</v>
      </c>
      <c r="L56" s="22">
        <v>330</v>
      </c>
      <c r="M56" s="22">
        <v>0</v>
      </c>
      <c r="N56" s="22">
        <v>57.45</v>
      </c>
      <c r="O56" s="22">
        <v>0</v>
      </c>
      <c r="P56" s="24">
        <f t="shared" si="19"/>
        <v>2612.5500000000002</v>
      </c>
    </row>
    <row r="57" spans="1:16" x14ac:dyDescent="0.25">
      <c r="A57" s="18">
        <f t="shared" ref="A57" si="23">A56</f>
        <v>44013</v>
      </c>
      <c r="B57" s="19" t="s">
        <v>37</v>
      </c>
      <c r="C57" s="20" t="s">
        <v>36</v>
      </c>
      <c r="D57" s="20" t="s">
        <v>8</v>
      </c>
      <c r="E57" s="21">
        <v>43832</v>
      </c>
      <c r="F57" s="21" t="s">
        <v>10</v>
      </c>
      <c r="G57" s="22">
        <v>2000</v>
      </c>
      <c r="H57" s="22">
        <v>0</v>
      </c>
      <c r="I57" s="22">
        <v>0</v>
      </c>
      <c r="J57" s="22">
        <v>0</v>
      </c>
      <c r="K57" s="23">
        <f t="shared" si="22"/>
        <v>2000</v>
      </c>
      <c r="L57" s="22">
        <f>0.11*G57</f>
        <v>220</v>
      </c>
      <c r="M57" s="22">
        <v>0</v>
      </c>
      <c r="N57" s="22">
        <v>0</v>
      </c>
      <c r="O57" s="22">
        <v>0</v>
      </c>
      <c r="P57" s="24">
        <f t="shared" si="19"/>
        <v>1780</v>
      </c>
    </row>
    <row r="58" spans="1:16" x14ac:dyDescent="0.25">
      <c r="A58" s="18">
        <f>A56</f>
        <v>44013</v>
      </c>
      <c r="B58" s="19" t="s">
        <v>0</v>
      </c>
      <c r="C58" s="20" t="s">
        <v>12</v>
      </c>
      <c r="D58" s="20" t="s">
        <v>8</v>
      </c>
      <c r="E58" s="21">
        <v>43165</v>
      </c>
      <c r="F58" s="21" t="s">
        <v>11</v>
      </c>
      <c r="G58" s="22">
        <v>6000</v>
      </c>
      <c r="H58" s="22">
        <v>0</v>
      </c>
      <c r="I58" s="22">
        <v>0</v>
      </c>
      <c r="J58" s="22">
        <v>0</v>
      </c>
      <c r="K58" s="23">
        <f t="shared" ref="K58:K64" si="24">SUM(G58:J58)</f>
        <v>6000</v>
      </c>
      <c r="L58" s="22">
        <v>698.93</v>
      </c>
      <c r="M58" s="22">
        <v>0</v>
      </c>
      <c r="N58" s="22">
        <v>588.42999999999995</v>
      </c>
      <c r="O58" s="22">
        <v>0</v>
      </c>
      <c r="P58" s="24">
        <f t="shared" ref="P58:P65" si="25">K58-SUM(L58:O58)</f>
        <v>4712.6400000000003</v>
      </c>
    </row>
    <row r="59" spans="1:16" x14ac:dyDescent="0.25">
      <c r="A59" s="18">
        <f t="shared" ref="A59:A65" si="26">A58</f>
        <v>44013</v>
      </c>
      <c r="B59" s="19" t="s">
        <v>14</v>
      </c>
      <c r="C59" s="20" t="s">
        <v>4</v>
      </c>
      <c r="D59" s="20" t="s">
        <v>8</v>
      </c>
      <c r="E59" s="21">
        <v>43467</v>
      </c>
      <c r="F59" s="21" t="s">
        <v>11</v>
      </c>
      <c r="G59" s="22">
        <v>1200</v>
      </c>
      <c r="H59" s="22">
        <v>0</v>
      </c>
      <c r="I59" s="22">
        <v>0</v>
      </c>
      <c r="J59" s="22">
        <v>0</v>
      </c>
      <c r="K59" s="23">
        <f t="shared" si="24"/>
        <v>1200</v>
      </c>
      <c r="L59" s="22">
        <v>92.32</v>
      </c>
      <c r="M59" s="22">
        <v>0</v>
      </c>
      <c r="N59" s="22">
        <v>0</v>
      </c>
      <c r="O59" s="22">
        <v>0</v>
      </c>
      <c r="P59" s="24">
        <f t="shared" si="25"/>
        <v>1107.68</v>
      </c>
    </row>
    <row r="60" spans="1:16" x14ac:dyDescent="0.25">
      <c r="A60" s="18">
        <f t="shared" si="26"/>
        <v>44013</v>
      </c>
      <c r="B60" s="19" t="s">
        <v>15</v>
      </c>
      <c r="C60" s="20" t="s">
        <v>5</v>
      </c>
      <c r="D60" s="20" t="s">
        <v>9</v>
      </c>
      <c r="E60" s="21">
        <v>43525</v>
      </c>
      <c r="F60" s="21" t="s">
        <v>11</v>
      </c>
      <c r="G60" s="22">
        <v>4000</v>
      </c>
      <c r="H60" s="22">
        <v>0</v>
      </c>
      <c r="I60" s="22">
        <v>0</v>
      </c>
      <c r="J60" s="22">
        <v>0</v>
      </c>
      <c r="K60" s="23">
        <f t="shared" si="24"/>
        <v>4000</v>
      </c>
      <c r="L60" s="22">
        <v>418.93</v>
      </c>
      <c r="M60" s="22">
        <v>0</v>
      </c>
      <c r="N60" s="22">
        <v>182.36</v>
      </c>
      <c r="O60" s="22">
        <v>0</v>
      </c>
      <c r="P60" s="24">
        <f t="shared" si="25"/>
        <v>3398.71</v>
      </c>
    </row>
    <row r="61" spans="1:16" x14ac:dyDescent="0.25">
      <c r="A61" s="18">
        <f t="shared" si="26"/>
        <v>44013</v>
      </c>
      <c r="B61" s="19" t="s">
        <v>2</v>
      </c>
      <c r="C61" s="20" t="s">
        <v>38</v>
      </c>
      <c r="D61" s="20" t="s">
        <v>9</v>
      </c>
      <c r="E61" s="21">
        <v>43252</v>
      </c>
      <c r="F61" s="21" t="s">
        <v>11</v>
      </c>
      <c r="G61" s="22">
        <f>4600+166.39</f>
        <v>4766.3900000000003</v>
      </c>
      <c r="H61" s="22">
        <v>0</v>
      </c>
      <c r="I61" s="22">
        <v>0</v>
      </c>
      <c r="J61" s="22">
        <v>0</v>
      </c>
      <c r="K61" s="23">
        <f t="shared" si="24"/>
        <v>4766.3900000000003</v>
      </c>
      <c r="L61" s="22">
        <v>713.08</v>
      </c>
      <c r="M61" s="22">
        <v>0</v>
      </c>
      <c r="N61" s="22">
        <v>313.3</v>
      </c>
      <c r="O61" s="22">
        <v>0</v>
      </c>
      <c r="P61" s="24">
        <f t="shared" si="25"/>
        <v>3740.01</v>
      </c>
    </row>
    <row r="62" spans="1:16" x14ac:dyDescent="0.25">
      <c r="A62" s="18">
        <f t="shared" si="26"/>
        <v>44013</v>
      </c>
      <c r="B62" s="19" t="s">
        <v>13</v>
      </c>
      <c r="C62" s="20" t="s">
        <v>3</v>
      </c>
      <c r="D62" s="20" t="s">
        <v>9</v>
      </c>
      <c r="E62" s="21">
        <v>43467</v>
      </c>
      <c r="F62" s="21" t="s">
        <v>11</v>
      </c>
      <c r="G62" s="22">
        <v>5000</v>
      </c>
      <c r="H62" s="22">
        <v>0</v>
      </c>
      <c r="I62" s="22">
        <v>0</v>
      </c>
      <c r="J62" s="22">
        <v>0</v>
      </c>
      <c r="K62" s="23">
        <f t="shared" si="24"/>
        <v>5000</v>
      </c>
      <c r="L62" s="22">
        <v>558.92999999999995</v>
      </c>
      <c r="M62" s="22">
        <v>0</v>
      </c>
      <c r="N62" s="22">
        <v>277.8</v>
      </c>
      <c r="O62" s="22">
        <v>0</v>
      </c>
      <c r="P62" s="24">
        <f t="shared" si="25"/>
        <v>4163.2700000000004</v>
      </c>
    </row>
    <row r="63" spans="1:16" x14ac:dyDescent="0.25">
      <c r="A63" s="18">
        <f t="shared" si="26"/>
        <v>44013</v>
      </c>
      <c r="B63" s="19" t="s">
        <v>16</v>
      </c>
      <c r="C63" s="20" t="s">
        <v>1</v>
      </c>
      <c r="D63" s="20" t="s">
        <v>9</v>
      </c>
      <c r="E63" s="21">
        <v>43542</v>
      </c>
      <c r="F63" s="21" t="s">
        <v>11</v>
      </c>
      <c r="G63" s="22">
        <v>7000</v>
      </c>
      <c r="H63" s="22">
        <v>0</v>
      </c>
      <c r="I63" s="22">
        <v>0</v>
      </c>
      <c r="J63" s="22">
        <v>0</v>
      </c>
      <c r="K63" s="23">
        <f t="shared" si="24"/>
        <v>7000</v>
      </c>
      <c r="L63" s="22">
        <v>713.08</v>
      </c>
      <c r="M63" s="22">
        <v>0</v>
      </c>
      <c r="N63" s="22">
        <v>807.41</v>
      </c>
      <c r="O63" s="22">
        <v>0</v>
      </c>
      <c r="P63" s="24">
        <f t="shared" si="25"/>
        <v>5479.51</v>
      </c>
    </row>
    <row r="64" spans="1:16" x14ac:dyDescent="0.25">
      <c r="A64" s="18">
        <f t="shared" si="26"/>
        <v>44013</v>
      </c>
      <c r="B64" s="19" t="s">
        <v>35</v>
      </c>
      <c r="C64" s="20" t="s">
        <v>34</v>
      </c>
      <c r="D64" s="20" t="s">
        <v>9</v>
      </c>
      <c r="E64" s="21">
        <v>43696</v>
      </c>
      <c r="F64" s="21" t="s">
        <v>11</v>
      </c>
      <c r="G64" s="22">
        <v>6000</v>
      </c>
      <c r="H64" s="22">
        <v>0</v>
      </c>
      <c r="I64" s="22">
        <v>0</v>
      </c>
      <c r="J64" s="22">
        <v>0</v>
      </c>
      <c r="K64" s="23">
        <f t="shared" si="24"/>
        <v>6000</v>
      </c>
      <c r="L64" s="22">
        <v>698.93</v>
      </c>
      <c r="M64" s="22">
        <v>0</v>
      </c>
      <c r="N64" s="22">
        <v>536.29999999999995</v>
      </c>
      <c r="O64" s="22">
        <v>0</v>
      </c>
      <c r="P64" s="24">
        <f t="shared" si="25"/>
        <v>4764.7700000000004</v>
      </c>
    </row>
    <row r="65" spans="1:16" x14ac:dyDescent="0.25">
      <c r="A65" s="18">
        <f t="shared" si="26"/>
        <v>44013</v>
      </c>
      <c r="B65" s="19" t="s">
        <v>39</v>
      </c>
      <c r="C65" s="20" t="s">
        <v>18</v>
      </c>
      <c r="D65" s="20" t="s">
        <v>9</v>
      </c>
      <c r="E65" s="21">
        <v>43927</v>
      </c>
      <c r="F65" s="21" t="s">
        <v>40</v>
      </c>
      <c r="G65" s="22">
        <v>600</v>
      </c>
      <c r="H65" s="22">
        <v>0</v>
      </c>
      <c r="I65" s="22">
        <v>0</v>
      </c>
      <c r="J65" s="22">
        <v>0</v>
      </c>
      <c r="K65" s="23">
        <f t="shared" ref="K65" si="27">SUM(G65:J65)</f>
        <v>600</v>
      </c>
      <c r="L65" s="22">
        <v>0</v>
      </c>
      <c r="M65" s="22">
        <v>0</v>
      </c>
      <c r="N65" s="22">
        <v>0</v>
      </c>
      <c r="O65" s="22">
        <v>0</v>
      </c>
      <c r="P65" s="24">
        <f t="shared" si="25"/>
        <v>600</v>
      </c>
    </row>
    <row r="66" spans="1:16" x14ac:dyDescent="0.25"/>
  </sheetData>
  <sheetProtection algorithmName="SHA-512" hashValue="L0NNk6auWfzxNcAVP+V7xe3pzVS1HiEbrkL1y8u1DnJ/mFGjbqxPJGrcgOVIZaIQWOk7XP4bbqoGB6AAIlDNoA==" saltValue="x1cHDIdRDVd6mO1wX46TPw==" spinCount="100000" sheet="1" autoFilter="0"/>
  <autoFilter ref="A1:P1" xr:uid="{00000000-0009-0000-0000-000000000000}"/>
  <pageMargins left="0.51181102362204722" right="0.51181102362204722" top="1.3779527559055118" bottom="0.78740157480314965" header="0.31496062992125984" footer="0.31496062992125984"/>
  <pageSetup paperSize="9" scale="44" fitToHeight="0" orientation="landscape" r:id="rId1"/>
  <headerFooter>
    <oddHeader>&amp;C&amp;G</oddHeader>
    <oddFooter>&amp;C&amp;"Times New Roman,Normal"&amp;10
CONFEDERAÇÃO BRASILEIRA DE VOLEIBOL PARA DEFICIENTES
CNPJ: 05.634.009/0001-78
Rua José Freire, nº 508, Salgado Filho - Aracaju/SE
Contato: (79) 3303-4261
E-mail: transparencia@cbvd.org.br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de Pagamento - 2020</vt:lpstr>
      <vt:lpstr>'Folha de Pagamento - 2020'!Area_de_impressao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Bebel</dc:creator>
  <cp:lastModifiedBy>Dell-i7-02</cp:lastModifiedBy>
  <cp:lastPrinted>2020-01-03T00:06:52Z</cp:lastPrinted>
  <dcterms:created xsi:type="dcterms:W3CDTF">2019-02-05T00:14:21Z</dcterms:created>
  <dcterms:modified xsi:type="dcterms:W3CDTF">2020-08-18T18:38:15Z</dcterms:modified>
</cp:coreProperties>
</file>